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Р_1 ИСУ\"/>
    </mc:Choice>
  </mc:AlternateContent>
  <xr:revisionPtr revIDLastSave="0" documentId="13_ncr:1_{6333F96E-D385-44B5-9B84-C0FA59B6B303}" xr6:coauthVersionLast="36" xr6:coauthVersionMax="36" xr10:uidLastSave="{00000000-0000-0000-0000-000000000000}"/>
  <bookViews>
    <workbookView xWindow="0" yWindow="0" windowWidth="28800" windowHeight="11625" xr2:uid="{A88469A1-4FAD-445C-8FF9-AE541C94C65C}"/>
  </bookViews>
  <sheets>
    <sheet name="Анализ по ставке С8 (2025)" sheetId="1" r:id="rId1"/>
    <sheet name="Ставка C8" sheetId="2" r:id="rId2"/>
  </sheets>
  <definedNames>
    <definedName name="_Hlk117596785" localSheetId="0">'Анализ по ставке С8 (2025)'!$B$6</definedName>
    <definedName name="_xlnm.Print_Titles" localSheetId="0">'Анализ по ставке С8 (2025)'!$B:$M,'Анализ по ставке С8 (2025)'!$6:$8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1" l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J34" i="1" l="1"/>
  <c r="J33" i="1"/>
  <c r="J32" i="1"/>
  <c r="J31" i="1"/>
  <c r="J30" i="1"/>
  <c r="J29" i="1"/>
  <c r="J28" i="1"/>
  <c r="J27" i="1"/>
  <c r="Q26" i="1"/>
  <c r="P26" i="1"/>
  <c r="J26" i="1"/>
  <c r="Q25" i="1"/>
  <c r="P25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O33" i="1"/>
  <c r="Q33" i="1" l="1"/>
  <c r="S33" i="1" s="1"/>
  <c r="O10" i="1"/>
  <c r="Q10" i="1" s="1"/>
  <c r="S10" i="1" s="1"/>
  <c r="O14" i="1"/>
  <c r="Q14" i="1" s="1"/>
  <c r="S14" i="1" s="1"/>
  <c r="O30" i="1"/>
  <c r="Q30" i="1" s="1"/>
  <c r="S30" i="1" s="1"/>
  <c r="O34" i="1"/>
  <c r="Q34" i="1" s="1"/>
  <c r="S34" i="1" s="1"/>
  <c r="O11" i="1"/>
  <c r="Q11" i="1" s="1"/>
  <c r="S11" i="1" s="1"/>
  <c r="O15" i="1"/>
  <c r="Q15" i="1" s="1"/>
  <c r="S15" i="1" s="1"/>
  <c r="O19" i="1"/>
  <c r="Q19" i="1" s="1"/>
  <c r="S19" i="1" s="1"/>
  <c r="O23" i="1"/>
  <c r="Q23" i="1" s="1"/>
  <c r="S23" i="1" s="1"/>
  <c r="O27" i="1"/>
  <c r="O31" i="1"/>
  <c r="Q31" i="1" s="1"/>
  <c r="S31" i="1" s="1"/>
  <c r="P33" i="1"/>
  <c r="R33" i="1" s="1"/>
  <c r="O18" i="1"/>
  <c r="Q18" i="1" s="1"/>
  <c r="S18" i="1" s="1"/>
  <c r="O22" i="1"/>
  <c r="Q22" i="1" s="1"/>
  <c r="S22" i="1" s="1"/>
  <c r="P10" i="1"/>
  <c r="R10" i="1" s="1"/>
  <c r="P14" i="1"/>
  <c r="R14" i="1" s="1"/>
  <c r="P22" i="1"/>
  <c r="R22" i="1" s="1"/>
  <c r="O26" i="1"/>
  <c r="P30" i="1"/>
  <c r="R30" i="1" s="1"/>
  <c r="P34" i="1"/>
  <c r="R34" i="1" s="1"/>
  <c r="Q27" i="1"/>
  <c r="S27" i="1" s="1"/>
  <c r="O9" i="1"/>
  <c r="Q9" i="1" s="1"/>
  <c r="S9" i="1" s="1"/>
  <c r="O13" i="1"/>
  <c r="Q13" i="1" s="1"/>
  <c r="S13" i="1" s="1"/>
  <c r="O17" i="1"/>
  <c r="Q17" i="1" s="1"/>
  <c r="S17" i="1" s="1"/>
  <c r="O21" i="1"/>
  <c r="Q21" i="1" s="1"/>
  <c r="S21" i="1" s="1"/>
  <c r="O25" i="1"/>
  <c r="O29" i="1"/>
  <c r="Q29" i="1" s="1"/>
  <c r="S29" i="1" s="1"/>
  <c r="P9" i="1" l="1"/>
  <c r="R9" i="1" s="1"/>
  <c r="P23" i="1"/>
  <c r="R23" i="1" s="1"/>
  <c r="P17" i="1"/>
  <c r="R17" i="1" s="1"/>
  <c r="P18" i="1"/>
  <c r="R18" i="1" s="1"/>
  <c r="P19" i="1"/>
  <c r="R19" i="1" s="1"/>
  <c r="O20" i="1"/>
  <c r="Q20" i="1" s="1"/>
  <c r="S20" i="1" s="1"/>
  <c r="P20" i="1"/>
  <c r="R20" i="1" s="1"/>
  <c r="O32" i="1"/>
  <c r="Q32" i="1" s="1"/>
  <c r="S32" i="1" s="1"/>
  <c r="P32" i="1"/>
  <c r="R32" i="1" s="1"/>
  <c r="O24" i="1"/>
  <c r="Q24" i="1" s="1"/>
  <c r="S24" i="1" s="1"/>
  <c r="P24" i="1"/>
  <c r="R24" i="1" s="1"/>
  <c r="O16" i="1"/>
  <c r="Q16" i="1" s="1"/>
  <c r="S16" i="1" s="1"/>
  <c r="P16" i="1"/>
  <c r="R16" i="1" s="1"/>
  <c r="P21" i="1"/>
  <c r="R21" i="1" s="1"/>
  <c r="P13" i="1"/>
  <c r="R13" i="1" s="1"/>
  <c r="P31" i="1"/>
  <c r="R31" i="1" s="1"/>
  <c r="P15" i="1"/>
  <c r="R15" i="1" s="1"/>
  <c r="O28" i="1"/>
  <c r="Q28" i="1" s="1"/>
  <c r="S28" i="1" s="1"/>
  <c r="P28" i="1"/>
  <c r="R28" i="1" s="1"/>
  <c r="O12" i="1"/>
  <c r="Q12" i="1" s="1"/>
  <c r="S12" i="1" s="1"/>
  <c r="P12" i="1"/>
  <c r="R12" i="1" s="1"/>
  <c r="P29" i="1"/>
  <c r="R29" i="1" s="1"/>
  <c r="P27" i="1"/>
  <c r="R27" i="1" s="1"/>
  <c r="P11" i="1"/>
  <c r="R11" i="1" s="1"/>
</calcChain>
</file>

<file path=xl/sharedStrings.xml><?xml version="1.0" encoding="utf-8"?>
<sst xmlns="http://schemas.openxmlformats.org/spreadsheetml/2006/main" count="144" uniqueCount="83">
  <si>
    <t>Средства коммерческого учета электрической энергии (мощности) однофазные прямого включения</t>
  </si>
  <si>
    <t>руб. без НДС на 1 точку учета</t>
  </si>
  <si>
    <t>Средства коммерческого учета электрической энергии (мощности) трехфазные прямого включения</t>
  </si>
  <si>
    <t>Средства коммерческого учета электрической энергии (мощности) трехфазные полукосвенного включения</t>
  </si>
  <si>
    <t>№ п/п</t>
  </si>
  <si>
    <t>Код технического решения</t>
  </si>
  <si>
    <t>Наименование технического решения (ТР)</t>
  </si>
  <si>
    <r>
      <t xml:space="preserve">ППО и ПИР </t>
    </r>
    <r>
      <rPr>
        <sz val="12"/>
        <color rgb="FF000000"/>
        <rFont val="Times New Roman"/>
        <family val="1"/>
        <charset val="204"/>
      </rPr>
      <t>(согласно сметным расчетам)</t>
    </r>
    <r>
      <rPr>
        <b/>
        <sz val="12"/>
        <color rgb="FF000000"/>
        <rFont val="Times New Roman"/>
        <family val="1"/>
        <charset val="204"/>
      </rPr>
      <t xml:space="preserve">, </t>
    </r>
    <r>
      <rPr>
        <sz val="12"/>
        <color rgb="FF000000"/>
        <rFont val="Times New Roman"/>
        <family val="1"/>
        <charset val="204"/>
      </rPr>
      <t>руб. без НДС</t>
    </r>
  </si>
  <si>
    <t>Договорная единичная расценка ТР, руб.
(без НДС), в т.ч.:</t>
  </si>
  <si>
    <r>
      <t xml:space="preserve">Всего на 1 точку учета
</t>
    </r>
    <r>
      <rPr>
        <sz val="12"/>
        <color rgb="FF000000"/>
        <rFont val="Times New Roman"/>
        <family val="1"/>
        <charset val="204"/>
      </rPr>
      <t>без ППО и ПИР, руб. без НДС</t>
    </r>
  </si>
  <si>
    <t>Соответствие технического решения
дифференциации ставки С8</t>
  </si>
  <si>
    <r>
      <t xml:space="preserve">ОТКЛОНЕНИЕ, руб. без НДС
</t>
    </r>
    <r>
      <rPr>
        <sz val="12"/>
        <color rgb="FF000000"/>
        <rFont val="Times New Roman"/>
        <family val="1"/>
        <charset val="204"/>
      </rPr>
      <t>(расценки по договору без ППО и ПИР-норматив)</t>
    </r>
  </si>
  <si>
    <r>
      <t xml:space="preserve">АНАЛИЗ ПРЕВЫШЕНИЯ НОРМАТИВА
</t>
    </r>
    <r>
      <rPr>
        <sz val="12"/>
        <color rgb="FF000000"/>
        <rFont val="Times New Roman"/>
        <family val="1"/>
        <charset val="204"/>
      </rPr>
      <t>(без ППО и ПИР)</t>
    </r>
  </si>
  <si>
    <t>КОММЕНТАРИЙ</t>
  </si>
  <si>
    <t>Комплекс 1</t>
  </si>
  <si>
    <t>Комплекс 2</t>
  </si>
  <si>
    <t>Комплекс 3</t>
  </si>
  <si>
    <t>Всего</t>
  </si>
  <si>
    <t>в отношении всех ПУ, кроме общих (квартирных), комнатных</t>
  </si>
  <si>
    <t>в отношении общих (квартирных), комнатных ПУ</t>
  </si>
  <si>
    <t>9=8-4</t>
  </si>
  <si>
    <t>12=0,8*11</t>
  </si>
  <si>
    <t>13=9-11</t>
  </si>
  <si>
    <t>14=9-12</t>
  </si>
  <si>
    <t>1Ф Быт 1.1</t>
  </si>
  <si>
    <r>
      <t xml:space="preserve">Установка (замена) интеллектуального 1Ф ПУ потребителей </t>
    </r>
    <r>
      <rPr>
        <sz val="12"/>
        <color theme="1"/>
        <rFont val="Times New Roman"/>
        <family val="1"/>
        <charset val="204"/>
      </rPr>
      <t xml:space="preserve">(ФЛ) </t>
    </r>
    <r>
      <rPr>
        <sz val="12"/>
        <color rgb="FF000000"/>
        <rFont val="Times New Roman"/>
        <family val="1"/>
        <charset val="204"/>
      </rPr>
      <t>на готовом основании</t>
    </r>
  </si>
  <si>
    <t>х</t>
  </si>
  <si>
    <t>1Ф Быт 1.2 БА</t>
  </si>
  <si>
    <r>
      <t xml:space="preserve">Установка (замена) интеллектуального 1Ф ПУ потребителей </t>
    </r>
    <r>
      <rPr>
        <sz val="12"/>
        <color theme="1"/>
        <rFont val="Times New Roman"/>
        <family val="1"/>
        <charset val="204"/>
      </rPr>
      <t xml:space="preserve">(ФЛ) </t>
    </r>
    <r>
      <rPr>
        <sz val="12"/>
        <color rgb="FF000000"/>
        <rFont val="Times New Roman"/>
        <family val="1"/>
        <charset val="204"/>
      </rPr>
      <t>на готовом основании без установки (замены) автоматического выключателя</t>
    </r>
  </si>
  <si>
    <t>1Ф Быт 2.1</t>
  </si>
  <si>
    <r>
      <t xml:space="preserve">Установка (замена) интеллектуального 1Ф ПУ потребителей </t>
    </r>
    <r>
      <rPr>
        <sz val="12"/>
        <color theme="1"/>
        <rFont val="Times New Roman"/>
        <family val="1"/>
        <charset val="204"/>
      </rPr>
      <t xml:space="preserve">(ФЛ) </t>
    </r>
    <r>
      <rPr>
        <sz val="12"/>
        <color rgb="FF000000"/>
        <rFont val="Times New Roman"/>
        <family val="1"/>
        <charset val="204"/>
      </rPr>
      <t>с выносом из помещения собственника в места общего пользования</t>
    </r>
  </si>
  <si>
    <t>3Ф Быт 3.1</t>
  </si>
  <si>
    <r>
      <t xml:space="preserve">Установка (замена) интеллектуального 3Ф ПУ потребителей </t>
    </r>
    <r>
      <rPr>
        <sz val="12"/>
        <color theme="1"/>
        <rFont val="Times New Roman"/>
        <family val="1"/>
        <charset val="204"/>
      </rPr>
      <t xml:space="preserve">(ФЛ) </t>
    </r>
    <r>
      <rPr>
        <sz val="12"/>
        <color rgb="FF000000"/>
        <rFont val="Times New Roman"/>
        <family val="1"/>
        <charset val="204"/>
      </rPr>
      <t>на готовом основании</t>
    </r>
  </si>
  <si>
    <t>3Ф Быт 3.2 БА</t>
  </si>
  <si>
    <r>
      <t xml:space="preserve">Установка (замена) интеллектуального 3Ф ПУ потребителей </t>
    </r>
    <r>
      <rPr>
        <sz val="12"/>
        <color theme="1"/>
        <rFont val="Times New Roman"/>
        <family val="1"/>
        <charset val="204"/>
      </rPr>
      <t xml:space="preserve">(ФЛ) </t>
    </r>
    <r>
      <rPr>
        <sz val="12"/>
        <color rgb="FF000000"/>
        <rFont val="Times New Roman"/>
        <family val="1"/>
        <charset val="204"/>
      </rPr>
      <t>на готовом основании без установки (замены) автоматического выключателя</t>
    </r>
  </si>
  <si>
    <t>3Ф Быт 4.1</t>
  </si>
  <si>
    <r>
      <t xml:space="preserve">Установка (замена) интеллектуального 3Ф ПУ потребителей </t>
    </r>
    <r>
      <rPr>
        <sz val="12"/>
        <color theme="1"/>
        <rFont val="Times New Roman"/>
        <family val="1"/>
        <charset val="204"/>
      </rPr>
      <t xml:space="preserve">(ФЛ) </t>
    </r>
    <r>
      <rPr>
        <sz val="12"/>
        <color rgb="FF000000"/>
        <rFont val="Times New Roman"/>
        <family val="1"/>
        <charset val="204"/>
      </rPr>
      <t>с выносом из помещения собственника в места общего пользования</t>
    </r>
  </si>
  <si>
    <t>3Ф ТТ 5.1</t>
  </si>
  <si>
    <t>Демонтаж ПУ с установкой нового интеллектуального 3Ф ОДПУ полукосвенного включения на готовом основании (1 ПУ без шкафа учета)</t>
  </si>
  <si>
    <t>3Ф ПВ 5.2</t>
  </si>
  <si>
    <t>Демонтаж ПУ с установкой нового интеллектуального 3Ф ОДПУ прямого включения на готовом основании (1 ПУ без шкафа учета)</t>
  </si>
  <si>
    <t>3Ф ТТ 6.1</t>
  </si>
  <si>
    <t>Установка (замена) интеллектуального 3Ф ОДПУ полукосвенного включения (1 ПУ без шкафа учета)</t>
  </si>
  <si>
    <t>3Ф ПВ 6.2</t>
  </si>
  <si>
    <t xml:space="preserve">Установка (замена) интеллектуального 3Ф ОДПУ прямого включения (1 ПУ без шкафа учета) </t>
  </si>
  <si>
    <t>3Ф ТТ 7.1</t>
  </si>
  <si>
    <t>Установка (замена) интеллектуального 3Ф ОДПУ полукосвенного включения (1 ПУ в шкафу учета)</t>
  </si>
  <si>
    <t>3Ф ПВ 7.2</t>
  </si>
  <si>
    <t>Установка (замена) интеллектуального 3Ф ОДПУ прямого включения (1 ПУ в шкафу учета)</t>
  </si>
  <si>
    <t>3Ф ТТ 8.1</t>
  </si>
  <si>
    <t>Установка (замена) интеллектуального 3Ф ОДПУ полукосвенного включения (2 ПУ в шкафу учета)</t>
  </si>
  <si>
    <t>3Ф ПВ 8.2</t>
  </si>
  <si>
    <t>Установка (замена) интеллектуального 3Ф ОДПУ прямого включения (2 ПУ в шкафу учета)</t>
  </si>
  <si>
    <t>1Ф ПВ 9.1</t>
  </si>
  <si>
    <t>Установка (замена) интеллектуального 1Ф ОДПУ (1 ПУ без шкафа учета)</t>
  </si>
  <si>
    <t>1Ф ПВ 10.1</t>
  </si>
  <si>
    <t>Установка (замена) интеллектуального 1Ф ОДПУ (1 ПУ в шкафу учета)</t>
  </si>
  <si>
    <t>Ш</t>
  </si>
  <si>
    <t>Установка шлюза</t>
  </si>
  <si>
    <t>Не учитываются при определении ставки С8, согласно абзацу четырнадцатому пункта 87 Основ ценообразования (вступает в силу с 01.01.2025)</t>
  </si>
  <si>
    <t>Р</t>
  </si>
  <si>
    <t>Установка роутера</t>
  </si>
  <si>
    <t>3Ф ТТ ЮЛ 12.1</t>
  </si>
  <si>
    <t>Демонтаж ПУ с установкой нового интеллектуального 3Ф ПУ полукосвенного включения ЮЛ на готовом основании (1 ПУ без шкафа учета)</t>
  </si>
  <si>
    <t>3Ф ПВ ЮЛ 12.2</t>
  </si>
  <si>
    <t>Демонтаж ПУ с установкой нового интеллектуального 3Ф ПУ прямого включения ЮЛ на готовом основании (1 ПУ без шкафа учета)</t>
  </si>
  <si>
    <t>3Ф ТТ ЮЛ 13.1</t>
  </si>
  <si>
    <t>Установка (замена) интеллектуального 3Ф ПУ полукосвенного включения ЮЛ (1 ПУ без шкафа учета)</t>
  </si>
  <si>
    <t>3Ф ПВ ЮЛ 13.2</t>
  </si>
  <si>
    <t>Установка (замена) интеллектуального 3Ф ПУ прямого включения ЮЛ (1 ПУ без шкафа учета)</t>
  </si>
  <si>
    <t>3Ф ТТ ЮЛ 14.1</t>
  </si>
  <si>
    <t>Установка (замена) интеллектуального 3Ф ПУ полукосвенного включения ЮЛ (1 ПУ в шкафу учета)</t>
  </si>
  <si>
    <t>3Ф ПВ ЮЛ 14.2</t>
  </si>
  <si>
    <t>Установка (замена) интеллектуального 3Ф ПУ прямого включения ЮЛ (1 ПУ в шкафу учета)</t>
  </si>
  <si>
    <t>1Ф ПВ ЮЛ 15.1</t>
  </si>
  <si>
    <t>Установка (замена) интеллектуального 1Ф ПУ прямого включения ЮЛ (1 ПУ без шкафа учета)</t>
  </si>
  <si>
    <t>1Ф ПВ ЮЛ 16.1</t>
  </si>
  <si>
    <t>Установка (замена) интеллектуального 1Ф ПУ прямого включения ЮЛ (1 ПУ в шкафу учета)</t>
  </si>
  <si>
    <t>ИТОГО</t>
  </si>
  <si>
    <t>Стандартизированная тарифная ставка на покрытие расходов сетевой организации на обеспечение средствами коммерческого учета электрической энергии (мощности) на 2025 год</t>
  </si>
  <si>
    <t>Норматив предельного объема финансовых потребностей (N) по уровню напряжения 0,4 кВ
на 2025 год,
руб.без НДС/точку учета</t>
  </si>
  <si>
    <t>ТР не применимо к общим (квартирным), комнатным ПУ</t>
  </si>
  <si>
    <t>1) в условиях превышения норматива ТР реализовываться не будет
2) ТР не применимо к общим (квартирным), комнатным ПУ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</si>
</sst>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3" fontId="3" fillId="2" borderId="13" xfId="0" applyNumberFormat="1" applyFont="1" applyFill="1" applyBorder="1" applyAlignment="1">
      <alignment horizontal="center" vertical="center"/>
    </xf>
    <xf numFmtId="3" fontId="3" fillId="2" borderId="21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justify" vertical="center" wrapText="1"/>
    </xf>
    <xf numFmtId="0" fontId="5" fillId="0" borderId="27" xfId="0" applyFont="1" applyBorder="1" applyAlignment="1">
      <alignment horizontal="center" vertical="center" wrapText="1"/>
    </xf>
    <xf numFmtId="4" fontId="5" fillId="0" borderId="27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4" fontId="9" fillId="0" borderId="27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10" fillId="0" borderId="27" xfId="0" applyFont="1" applyBorder="1" applyAlignment="1">
      <alignment horizontal="left" vertical="center" wrapText="1"/>
    </xf>
    <xf numFmtId="0" fontId="5" fillId="4" borderId="27" xfId="0" applyFont="1" applyFill="1" applyBorder="1" applyAlignment="1">
      <alignment horizontal="justify" vertical="center" wrapText="1"/>
    </xf>
    <xf numFmtId="4" fontId="5" fillId="0" borderId="27" xfId="0" applyNumberFormat="1" applyFont="1" applyBorder="1" applyAlignment="1">
      <alignment horizontal="center" vertical="center" wrapText="1"/>
    </xf>
    <xf numFmtId="49" fontId="5" fillId="4" borderId="27" xfId="0" applyNumberFormat="1" applyFont="1" applyFill="1" applyBorder="1" applyAlignment="1">
      <alignment horizontal="justify" vertical="center" wrapText="1"/>
    </xf>
    <xf numFmtId="0" fontId="5" fillId="0" borderId="27" xfId="0" applyFont="1" applyBorder="1" applyAlignment="1">
      <alignment vertical="center" wrapText="1"/>
    </xf>
    <xf numFmtId="0" fontId="8" fillId="0" borderId="27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center" vertical="center"/>
    </xf>
    <xf numFmtId="4" fontId="11" fillId="0" borderId="27" xfId="0" applyNumberFormat="1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4" fontId="13" fillId="0" borderId="27" xfId="0" applyNumberFormat="1" applyFont="1" applyBorder="1" applyAlignment="1">
      <alignment horizontal="center" vertical="center" wrapText="1"/>
    </xf>
    <xf numFmtId="4" fontId="14" fillId="0" borderId="27" xfId="0" applyNumberFormat="1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0" xfId="0" applyFont="1"/>
    <xf numFmtId="0" fontId="5" fillId="0" borderId="27" xfId="0" applyFont="1" applyFill="1" applyBorder="1" applyAlignment="1">
      <alignment vertical="center"/>
    </xf>
    <xf numFmtId="0" fontId="3" fillId="0" borderId="1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4" fillId="0" borderId="27" xfId="0" applyFont="1" applyBorder="1" applyAlignment="1">
      <alignment horizontal="left" vertical="center" wrapText="1"/>
    </xf>
  </cellXfs>
  <cellStyles count="1">
    <cellStyle name="Обычный" xfId="0" builtinId="0"/>
  </cellStyles>
  <dxfs count="2"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116681</xdr:colOff>
      <xdr:row>2</xdr:row>
      <xdr:rowOff>11905</xdr:rowOff>
    </xdr:from>
    <xdr:to>
      <xdr:col>10</xdr:col>
      <xdr:colOff>547687</xdr:colOff>
      <xdr:row>2</xdr:row>
      <xdr:rowOff>464343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E782F849-B26B-42F7-90C6-34EBE0591D7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37481" y="3221830"/>
          <a:ext cx="431006" cy="404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495300</xdr:colOff>
      <xdr:row>1</xdr:row>
      <xdr:rowOff>9525</xdr:rowOff>
    </xdr:from>
    <xdr:to>
      <xdr:col>13</xdr:col>
      <xdr:colOff>180975</xdr:colOff>
      <xdr:row>38</xdr:row>
      <xdr:rowOff>152401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7DA79F57-9B4C-4880-88C9-A9DC39659B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7088" t="16577" r="24626" b="13507"/>
        <a:stretch/>
      </xdr:blipFill>
      <xdr:spPr>
        <a:xfrm>
          <a:off x="1104900" y="200025"/>
          <a:ext cx="7000875" cy="7191376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D833E-58B7-4996-B453-2AD1E46DDD38}">
  <dimension ref="B1:U36"/>
  <sheetViews>
    <sheetView tabSelected="1" view="pageBreakPreview" zoomScale="70" zoomScaleNormal="70" zoomScaleSheetLayoutView="70" workbookViewId="0">
      <selection activeCell="K9" sqref="K9:M9"/>
    </sheetView>
  </sheetViews>
  <sheetFormatPr defaultRowHeight="15" x14ac:dyDescent="0.25"/>
  <cols>
    <col min="1" max="1" width="1.140625" customWidth="1"/>
    <col min="2" max="2" width="7" bestFit="1" customWidth="1"/>
    <col min="3" max="3" width="19.85546875" bestFit="1" customWidth="1"/>
    <col min="4" max="4" width="111.140625" customWidth="1"/>
    <col min="5" max="5" width="12.5703125" customWidth="1"/>
    <col min="6" max="6" width="12.140625" customWidth="1"/>
    <col min="7" max="7" width="12.42578125" customWidth="1"/>
    <col min="8" max="8" width="12" customWidth="1"/>
    <col min="9" max="9" width="11" bestFit="1" customWidth="1"/>
    <col min="10" max="10" width="11" customWidth="1"/>
    <col min="11" max="11" width="9.28515625" bestFit="1" customWidth="1"/>
    <col min="12" max="12" width="9.7109375" customWidth="1"/>
    <col min="13" max="13" width="9.28515625" bestFit="1" customWidth="1"/>
    <col min="14" max="14" width="17" customWidth="1"/>
    <col min="15" max="15" width="15.42578125" customWidth="1"/>
    <col min="16" max="16" width="17.85546875" customWidth="1"/>
    <col min="17" max="17" width="15.28515625" customWidth="1"/>
    <col min="18" max="18" width="17.5703125" customWidth="1"/>
    <col min="19" max="19" width="17" customWidth="1"/>
    <col min="20" max="20" width="0.7109375" customWidth="1"/>
    <col min="21" max="21" width="51.85546875" customWidth="1"/>
  </cols>
  <sheetData>
    <row r="1" spans="2:21" ht="4.5" customHeight="1" thickBot="1" x14ac:dyDescent="0.3">
      <c r="B1" s="1"/>
      <c r="C1" s="2"/>
    </row>
    <row r="2" spans="2:21" ht="33" customHeight="1" x14ac:dyDescent="0.25">
      <c r="B2" s="47" t="s">
        <v>79</v>
      </c>
      <c r="C2" s="48"/>
      <c r="D2" s="48"/>
      <c r="E2" s="49"/>
      <c r="F2" s="56" t="s">
        <v>0</v>
      </c>
      <c r="G2" s="57"/>
      <c r="H2" s="57"/>
      <c r="I2" s="57"/>
      <c r="J2" s="58"/>
      <c r="K2" s="35"/>
      <c r="L2" s="38" t="s">
        <v>1</v>
      </c>
      <c r="M2" s="3">
        <v>20028</v>
      </c>
    </row>
    <row r="3" spans="2:21" ht="33" customHeight="1" x14ac:dyDescent="0.25">
      <c r="B3" s="50"/>
      <c r="C3" s="51"/>
      <c r="D3" s="51"/>
      <c r="E3" s="52"/>
      <c r="F3" s="41" t="s">
        <v>2</v>
      </c>
      <c r="G3" s="42"/>
      <c r="H3" s="42"/>
      <c r="I3" s="42"/>
      <c r="J3" s="43"/>
      <c r="K3" s="36"/>
      <c r="L3" s="39"/>
      <c r="M3" s="4">
        <v>34142</v>
      </c>
    </row>
    <row r="4" spans="2:21" ht="33" customHeight="1" thickBot="1" x14ac:dyDescent="0.3">
      <c r="B4" s="53"/>
      <c r="C4" s="54"/>
      <c r="D4" s="54"/>
      <c r="E4" s="55"/>
      <c r="F4" s="44" t="s">
        <v>3</v>
      </c>
      <c r="G4" s="45"/>
      <c r="H4" s="45"/>
      <c r="I4" s="45"/>
      <c r="J4" s="46"/>
      <c r="K4" s="37"/>
      <c r="L4" s="40"/>
      <c r="M4" s="5">
        <v>53425</v>
      </c>
    </row>
    <row r="5" spans="2:21" ht="7.5" customHeight="1" x14ac:dyDescent="0.25">
      <c r="L5" s="6"/>
      <c r="M5" s="7"/>
    </row>
    <row r="6" spans="2:21" ht="96.75" customHeight="1" x14ac:dyDescent="0.25">
      <c r="B6" s="59" t="s">
        <v>4</v>
      </c>
      <c r="C6" s="59" t="s">
        <v>5</v>
      </c>
      <c r="D6" s="59" t="s">
        <v>6</v>
      </c>
      <c r="E6" s="60" t="s">
        <v>7</v>
      </c>
      <c r="F6" s="62" t="s">
        <v>8</v>
      </c>
      <c r="G6" s="63"/>
      <c r="H6" s="63"/>
      <c r="I6" s="64"/>
      <c r="J6" s="60" t="s">
        <v>9</v>
      </c>
      <c r="K6" s="59" t="s">
        <v>10</v>
      </c>
      <c r="L6" s="59"/>
      <c r="M6" s="59"/>
      <c r="N6" s="62" t="s">
        <v>80</v>
      </c>
      <c r="O6" s="63"/>
      <c r="P6" s="59" t="s">
        <v>11</v>
      </c>
      <c r="Q6" s="59"/>
      <c r="R6" s="62" t="s">
        <v>12</v>
      </c>
      <c r="S6" s="64"/>
      <c r="U6" s="59" t="s">
        <v>13</v>
      </c>
    </row>
    <row r="7" spans="2:21" ht="78" customHeight="1" x14ac:dyDescent="0.25">
      <c r="B7" s="59"/>
      <c r="C7" s="59"/>
      <c r="D7" s="59"/>
      <c r="E7" s="61"/>
      <c r="F7" s="8" t="s">
        <v>14</v>
      </c>
      <c r="G7" s="8" t="s">
        <v>15</v>
      </c>
      <c r="H7" s="8" t="s">
        <v>16</v>
      </c>
      <c r="I7" s="9" t="s">
        <v>17</v>
      </c>
      <c r="J7" s="61"/>
      <c r="K7" s="59"/>
      <c r="L7" s="59"/>
      <c r="M7" s="59"/>
      <c r="N7" s="10" t="s">
        <v>18</v>
      </c>
      <c r="O7" s="10" t="s">
        <v>19</v>
      </c>
      <c r="P7" s="10" t="s">
        <v>18</v>
      </c>
      <c r="Q7" s="10" t="s">
        <v>19</v>
      </c>
      <c r="R7" s="10" t="s">
        <v>18</v>
      </c>
      <c r="S7" s="10" t="s">
        <v>19</v>
      </c>
      <c r="U7" s="59"/>
    </row>
    <row r="8" spans="2:21" ht="15.75" x14ac:dyDescent="0.25">
      <c r="B8" s="9">
        <v>1</v>
      </c>
      <c r="C8" s="9">
        <v>2</v>
      </c>
      <c r="D8" s="9">
        <v>3</v>
      </c>
      <c r="E8" s="11">
        <v>4</v>
      </c>
      <c r="F8" s="8">
        <v>5</v>
      </c>
      <c r="G8" s="8">
        <v>6</v>
      </c>
      <c r="H8" s="8">
        <v>7</v>
      </c>
      <c r="I8" s="9">
        <v>8</v>
      </c>
      <c r="J8" s="11" t="s">
        <v>20</v>
      </c>
      <c r="K8" s="62">
        <v>10</v>
      </c>
      <c r="L8" s="63"/>
      <c r="M8" s="64"/>
      <c r="N8" s="10">
        <v>11</v>
      </c>
      <c r="O8" s="10" t="s">
        <v>21</v>
      </c>
      <c r="P8" s="10" t="s">
        <v>22</v>
      </c>
      <c r="Q8" s="10" t="s">
        <v>23</v>
      </c>
      <c r="R8" s="10">
        <v>15</v>
      </c>
      <c r="S8" s="10">
        <v>16</v>
      </c>
      <c r="U8" s="9">
        <v>17</v>
      </c>
    </row>
    <row r="9" spans="2:21" ht="85.5" customHeight="1" x14ac:dyDescent="0.25">
      <c r="B9" s="12">
        <v>1</v>
      </c>
      <c r="C9" s="34" t="s">
        <v>24</v>
      </c>
      <c r="D9" s="13" t="s">
        <v>25</v>
      </c>
      <c r="E9" s="14">
        <v>0</v>
      </c>
      <c r="F9" s="15">
        <v>10187.26</v>
      </c>
      <c r="G9" s="14">
        <v>305.58999999999997</v>
      </c>
      <c r="H9" s="16" t="s">
        <v>26</v>
      </c>
      <c r="I9" s="17">
        <v>10492.85</v>
      </c>
      <c r="J9" s="17">
        <f>IF(COUNTIF(D9,"*2 ПУ*"),(I9-E9)/2,I9-E9)</f>
        <v>10492.85</v>
      </c>
      <c r="K9" s="65" t="s">
        <v>0</v>
      </c>
      <c r="L9" s="66"/>
      <c r="M9" s="67"/>
      <c r="N9" s="18">
        <f>IFERROR(ROUND(VLOOKUP($K9,$F$2:$M$4,8,FALSE),2),"")</f>
        <v>20028</v>
      </c>
      <c r="O9" s="18">
        <f>IFERROR(0.8*N9,"")</f>
        <v>16022.400000000001</v>
      </c>
      <c r="P9" s="18">
        <f t="shared" ref="P9:Q34" si="0">IF(OR($K9=$F$2,$K9=$F$3,$K9=$F$4),$J9-N9,"")</f>
        <v>-9535.15</v>
      </c>
      <c r="Q9" s="18">
        <f t="shared" si="0"/>
        <v>-5529.5500000000011</v>
      </c>
      <c r="R9" s="19" t="str">
        <f>IF(P9&gt;0,"превышает","не превышает")</f>
        <v>не превышает</v>
      </c>
      <c r="S9" s="19" t="str">
        <f>IF(Q9&gt;0,"превышает","не превышает")</f>
        <v>не превышает</v>
      </c>
      <c r="U9" s="20"/>
    </row>
    <row r="10" spans="2:21" ht="84.75" customHeight="1" x14ac:dyDescent="0.25">
      <c r="B10" s="12">
        <v>2</v>
      </c>
      <c r="C10" s="34" t="s">
        <v>27</v>
      </c>
      <c r="D10" s="13" t="s">
        <v>28</v>
      </c>
      <c r="E10" s="14">
        <v>0</v>
      </c>
      <c r="F10" s="15">
        <v>9557.26</v>
      </c>
      <c r="G10" s="14">
        <v>305.58999999999997</v>
      </c>
      <c r="H10" s="16" t="s">
        <v>26</v>
      </c>
      <c r="I10" s="17">
        <v>9862.85</v>
      </c>
      <c r="J10" s="17">
        <f t="shared" ref="J10:J34" si="1">IF(COUNTIF(D10,"*2 ПУ*"),(I10-E10)/2,I10-E10)</f>
        <v>9862.85</v>
      </c>
      <c r="K10" s="65" t="s">
        <v>0</v>
      </c>
      <c r="L10" s="66"/>
      <c r="M10" s="67"/>
      <c r="N10" s="18">
        <f t="shared" ref="N10:N34" si="2">IFERROR(ROUND(VLOOKUP($K10,$F$2:$M$4,8,FALSE),2),"")</f>
        <v>20028</v>
      </c>
      <c r="O10" s="18">
        <f t="shared" ref="O10:O34" si="3">IFERROR(0.8*N10,"")</f>
        <v>16022.400000000001</v>
      </c>
      <c r="P10" s="18">
        <f t="shared" si="0"/>
        <v>-10165.15</v>
      </c>
      <c r="Q10" s="18">
        <f t="shared" si="0"/>
        <v>-6159.5500000000011</v>
      </c>
      <c r="R10" s="19" t="str">
        <f t="shared" ref="R10:S34" si="4">IF(P10&gt;0,"превышает","не превышает")</f>
        <v>не превышает</v>
      </c>
      <c r="S10" s="19" t="str">
        <f t="shared" si="4"/>
        <v>не превышает</v>
      </c>
      <c r="U10" s="20"/>
    </row>
    <row r="11" spans="2:21" ht="82.5" customHeight="1" x14ac:dyDescent="0.25">
      <c r="B11" s="12">
        <v>3</v>
      </c>
      <c r="C11" s="34" t="s">
        <v>29</v>
      </c>
      <c r="D11" s="21" t="s">
        <v>30</v>
      </c>
      <c r="E11" s="15">
        <v>1491.65</v>
      </c>
      <c r="F11" s="15">
        <v>20533.740000000002</v>
      </c>
      <c r="G11" s="14">
        <v>305.58999999999997</v>
      </c>
      <c r="H11" s="16" t="s">
        <v>26</v>
      </c>
      <c r="I11" s="17">
        <v>20839.330000000002</v>
      </c>
      <c r="J11" s="17">
        <f t="shared" si="1"/>
        <v>19347.68</v>
      </c>
      <c r="K11" s="65" t="s">
        <v>0</v>
      </c>
      <c r="L11" s="66"/>
      <c r="M11" s="67"/>
      <c r="N11" s="18">
        <f t="shared" si="2"/>
        <v>20028</v>
      </c>
      <c r="O11" s="18">
        <f t="shared" si="3"/>
        <v>16022.400000000001</v>
      </c>
      <c r="P11" s="18">
        <f t="shared" si="0"/>
        <v>-680.31999999999971</v>
      </c>
      <c r="Q11" s="18">
        <f t="shared" si="0"/>
        <v>3325.2799999999988</v>
      </c>
      <c r="R11" s="19" t="str">
        <f t="shared" si="4"/>
        <v>не превышает</v>
      </c>
      <c r="S11" s="19" t="str">
        <f t="shared" si="4"/>
        <v>превышает</v>
      </c>
      <c r="U11" s="20" t="s">
        <v>81</v>
      </c>
    </row>
    <row r="12" spans="2:21" ht="80.25" customHeight="1" x14ac:dyDescent="0.25">
      <c r="B12" s="12">
        <v>4</v>
      </c>
      <c r="C12" s="34" t="s">
        <v>31</v>
      </c>
      <c r="D12" s="13" t="s">
        <v>32</v>
      </c>
      <c r="E12" s="14">
        <v>0</v>
      </c>
      <c r="F12" s="15">
        <v>20366.27</v>
      </c>
      <c r="G12" s="14">
        <v>305.58999999999997</v>
      </c>
      <c r="H12" s="16" t="s">
        <v>26</v>
      </c>
      <c r="I12" s="17">
        <v>20671.86</v>
      </c>
      <c r="J12" s="17">
        <f t="shared" si="1"/>
        <v>20671.86</v>
      </c>
      <c r="K12" s="65" t="s">
        <v>2</v>
      </c>
      <c r="L12" s="66"/>
      <c r="M12" s="67"/>
      <c r="N12" s="18">
        <f t="shared" si="2"/>
        <v>34142</v>
      </c>
      <c r="O12" s="18">
        <f t="shared" si="3"/>
        <v>27313.600000000002</v>
      </c>
      <c r="P12" s="18">
        <f t="shared" si="0"/>
        <v>-13470.14</v>
      </c>
      <c r="Q12" s="18">
        <f t="shared" si="0"/>
        <v>-6641.7400000000016</v>
      </c>
      <c r="R12" s="19" t="str">
        <f t="shared" si="4"/>
        <v>не превышает</v>
      </c>
      <c r="S12" s="19" t="str">
        <f t="shared" si="4"/>
        <v>не превышает</v>
      </c>
      <c r="U12" s="20"/>
    </row>
    <row r="13" spans="2:21" ht="80.25" customHeight="1" x14ac:dyDescent="0.25">
      <c r="B13" s="12">
        <v>5</v>
      </c>
      <c r="C13" s="34" t="s">
        <v>33</v>
      </c>
      <c r="D13" s="13" t="s">
        <v>34</v>
      </c>
      <c r="E13" s="14">
        <v>0</v>
      </c>
      <c r="F13" s="15">
        <v>18654.43</v>
      </c>
      <c r="G13" s="14">
        <v>305.58999999999997</v>
      </c>
      <c r="H13" s="16" t="s">
        <v>26</v>
      </c>
      <c r="I13" s="17">
        <v>18960.02</v>
      </c>
      <c r="J13" s="17">
        <f t="shared" si="1"/>
        <v>18960.02</v>
      </c>
      <c r="K13" s="65" t="s">
        <v>2</v>
      </c>
      <c r="L13" s="66"/>
      <c r="M13" s="67"/>
      <c r="N13" s="18">
        <f t="shared" si="2"/>
        <v>34142</v>
      </c>
      <c r="O13" s="18">
        <f t="shared" si="3"/>
        <v>27313.600000000002</v>
      </c>
      <c r="P13" s="18">
        <f t="shared" si="0"/>
        <v>-15181.98</v>
      </c>
      <c r="Q13" s="18">
        <f t="shared" si="0"/>
        <v>-8353.5800000000017</v>
      </c>
      <c r="R13" s="19" t="str">
        <f t="shared" si="4"/>
        <v>не превышает</v>
      </c>
      <c r="S13" s="19" t="str">
        <f t="shared" si="4"/>
        <v>не превышает</v>
      </c>
      <c r="U13" s="20"/>
    </row>
    <row r="14" spans="2:21" ht="82.5" customHeight="1" x14ac:dyDescent="0.25">
      <c r="B14" s="12">
        <v>6</v>
      </c>
      <c r="C14" s="34" t="s">
        <v>35</v>
      </c>
      <c r="D14" s="21" t="s">
        <v>36</v>
      </c>
      <c r="E14" s="15">
        <v>1491.65</v>
      </c>
      <c r="F14" s="15">
        <v>33162.49</v>
      </c>
      <c r="G14" s="14">
        <v>305.58999999999997</v>
      </c>
      <c r="H14" s="16" t="s">
        <v>26</v>
      </c>
      <c r="I14" s="17">
        <v>33468.080000000002</v>
      </c>
      <c r="J14" s="17">
        <f t="shared" si="1"/>
        <v>31976.43</v>
      </c>
      <c r="K14" s="65" t="s">
        <v>2</v>
      </c>
      <c r="L14" s="66"/>
      <c r="M14" s="67"/>
      <c r="N14" s="18">
        <f t="shared" si="2"/>
        <v>34142</v>
      </c>
      <c r="O14" s="18">
        <f t="shared" si="3"/>
        <v>27313.600000000002</v>
      </c>
      <c r="P14" s="18">
        <f t="shared" si="0"/>
        <v>-2165.5699999999997</v>
      </c>
      <c r="Q14" s="18">
        <f t="shared" si="0"/>
        <v>4662.8299999999981</v>
      </c>
      <c r="R14" s="19" t="str">
        <f t="shared" si="4"/>
        <v>не превышает</v>
      </c>
      <c r="S14" s="19" t="str">
        <f t="shared" si="4"/>
        <v>превышает</v>
      </c>
      <c r="U14" s="20" t="s">
        <v>81</v>
      </c>
    </row>
    <row r="15" spans="2:21" ht="94.5" customHeight="1" x14ac:dyDescent="0.25">
      <c r="B15" s="12">
        <v>7</v>
      </c>
      <c r="C15" s="34" t="s">
        <v>37</v>
      </c>
      <c r="D15" s="13" t="s">
        <v>38</v>
      </c>
      <c r="E15" s="15">
        <v>1491.65</v>
      </c>
      <c r="F15" s="15">
        <v>37637.33</v>
      </c>
      <c r="G15" s="22">
        <v>1419.31</v>
      </c>
      <c r="H15" s="16" t="s">
        <v>26</v>
      </c>
      <c r="I15" s="17">
        <v>39056.639999999999</v>
      </c>
      <c r="J15" s="17">
        <f t="shared" si="1"/>
        <v>37564.99</v>
      </c>
      <c r="K15" s="65" t="s">
        <v>3</v>
      </c>
      <c r="L15" s="66"/>
      <c r="M15" s="67"/>
      <c r="N15" s="18">
        <f t="shared" si="2"/>
        <v>53425</v>
      </c>
      <c r="O15" s="18">
        <f t="shared" si="3"/>
        <v>42740</v>
      </c>
      <c r="P15" s="18">
        <f t="shared" si="0"/>
        <v>-15860.010000000002</v>
      </c>
      <c r="Q15" s="18">
        <f t="shared" si="0"/>
        <v>-5175.010000000002</v>
      </c>
      <c r="R15" s="19" t="str">
        <f t="shared" si="4"/>
        <v>не превышает</v>
      </c>
      <c r="S15" s="19" t="str">
        <f t="shared" si="4"/>
        <v>не превышает</v>
      </c>
      <c r="U15" s="20"/>
    </row>
    <row r="16" spans="2:21" ht="82.5" customHeight="1" x14ac:dyDescent="0.25">
      <c r="B16" s="12">
        <v>8</v>
      </c>
      <c r="C16" s="34" t="s">
        <v>39</v>
      </c>
      <c r="D16" s="13" t="s">
        <v>40</v>
      </c>
      <c r="E16" s="15">
        <v>1491.65</v>
      </c>
      <c r="F16" s="15">
        <v>23042.22</v>
      </c>
      <c r="G16" s="22">
        <v>1419.31</v>
      </c>
      <c r="H16" s="16" t="s">
        <v>26</v>
      </c>
      <c r="I16" s="17">
        <v>24461.53</v>
      </c>
      <c r="J16" s="17">
        <f t="shared" si="1"/>
        <v>22969.879999999997</v>
      </c>
      <c r="K16" s="65" t="s">
        <v>2</v>
      </c>
      <c r="L16" s="66"/>
      <c r="M16" s="67"/>
      <c r="N16" s="18">
        <f t="shared" si="2"/>
        <v>34142</v>
      </c>
      <c r="O16" s="18">
        <f t="shared" si="3"/>
        <v>27313.600000000002</v>
      </c>
      <c r="P16" s="18">
        <f t="shared" si="0"/>
        <v>-11172.120000000003</v>
      </c>
      <c r="Q16" s="18">
        <f t="shared" si="0"/>
        <v>-4343.7200000000048</v>
      </c>
      <c r="R16" s="19" t="str">
        <f t="shared" si="4"/>
        <v>не превышает</v>
      </c>
      <c r="S16" s="19" t="str">
        <f t="shared" si="4"/>
        <v>не превышает</v>
      </c>
      <c r="U16" s="20"/>
    </row>
    <row r="17" spans="2:21" ht="101.25" customHeight="1" x14ac:dyDescent="0.25">
      <c r="B17" s="12">
        <v>9</v>
      </c>
      <c r="C17" s="34" t="s">
        <v>41</v>
      </c>
      <c r="D17" s="13" t="s">
        <v>42</v>
      </c>
      <c r="E17" s="15">
        <v>1491.65</v>
      </c>
      <c r="F17" s="15">
        <v>37637.33</v>
      </c>
      <c r="G17" s="22">
        <v>1419.31</v>
      </c>
      <c r="H17" s="16" t="s">
        <v>26</v>
      </c>
      <c r="I17" s="17">
        <v>39056.639999999999</v>
      </c>
      <c r="J17" s="17">
        <f t="shared" si="1"/>
        <v>37564.99</v>
      </c>
      <c r="K17" s="65" t="s">
        <v>3</v>
      </c>
      <c r="L17" s="66"/>
      <c r="M17" s="67"/>
      <c r="N17" s="18">
        <f t="shared" si="2"/>
        <v>53425</v>
      </c>
      <c r="O17" s="18">
        <f t="shared" si="3"/>
        <v>42740</v>
      </c>
      <c r="P17" s="18">
        <f t="shared" si="0"/>
        <v>-15860.010000000002</v>
      </c>
      <c r="Q17" s="18">
        <f t="shared" si="0"/>
        <v>-5175.010000000002</v>
      </c>
      <c r="R17" s="19" t="str">
        <f t="shared" si="4"/>
        <v>не превышает</v>
      </c>
      <c r="S17" s="19" t="str">
        <f t="shared" si="4"/>
        <v>не превышает</v>
      </c>
      <c r="U17" s="20"/>
    </row>
    <row r="18" spans="2:21" ht="87" customHeight="1" x14ac:dyDescent="0.25">
      <c r="B18" s="12">
        <v>10</v>
      </c>
      <c r="C18" s="34" t="s">
        <v>43</v>
      </c>
      <c r="D18" s="13" t="s">
        <v>44</v>
      </c>
      <c r="E18" s="15">
        <v>1491.65</v>
      </c>
      <c r="F18" s="15">
        <v>23042.22</v>
      </c>
      <c r="G18" s="22">
        <v>1419.31</v>
      </c>
      <c r="H18" s="16" t="s">
        <v>26</v>
      </c>
      <c r="I18" s="17">
        <v>24461.53</v>
      </c>
      <c r="J18" s="17">
        <f t="shared" si="1"/>
        <v>22969.879999999997</v>
      </c>
      <c r="K18" s="65" t="s">
        <v>2</v>
      </c>
      <c r="L18" s="66"/>
      <c r="M18" s="67"/>
      <c r="N18" s="18">
        <f t="shared" si="2"/>
        <v>34142</v>
      </c>
      <c r="O18" s="18">
        <f t="shared" si="3"/>
        <v>27313.600000000002</v>
      </c>
      <c r="P18" s="18">
        <f t="shared" si="0"/>
        <v>-11172.120000000003</v>
      </c>
      <c r="Q18" s="18">
        <f t="shared" si="0"/>
        <v>-4343.7200000000048</v>
      </c>
      <c r="R18" s="19" t="str">
        <f t="shared" si="4"/>
        <v>не превышает</v>
      </c>
      <c r="S18" s="19" t="str">
        <f t="shared" si="4"/>
        <v>не превышает</v>
      </c>
      <c r="U18" s="20"/>
    </row>
    <row r="19" spans="2:21" ht="102" customHeight="1" x14ac:dyDescent="0.25">
      <c r="B19" s="12">
        <v>11</v>
      </c>
      <c r="C19" s="34" t="s">
        <v>45</v>
      </c>
      <c r="D19" s="13" t="s">
        <v>46</v>
      </c>
      <c r="E19" s="15">
        <v>1491.65</v>
      </c>
      <c r="F19" s="15">
        <v>41313.07</v>
      </c>
      <c r="G19" s="22">
        <v>1419.31</v>
      </c>
      <c r="H19" s="16" t="s">
        <v>26</v>
      </c>
      <c r="I19" s="17">
        <v>42732.38</v>
      </c>
      <c r="J19" s="17">
        <f t="shared" si="1"/>
        <v>41240.729999999996</v>
      </c>
      <c r="K19" s="65" t="s">
        <v>3</v>
      </c>
      <c r="L19" s="66"/>
      <c r="M19" s="67"/>
      <c r="N19" s="18">
        <f t="shared" si="2"/>
        <v>53425</v>
      </c>
      <c r="O19" s="18">
        <f t="shared" si="3"/>
        <v>42740</v>
      </c>
      <c r="P19" s="18">
        <f t="shared" si="0"/>
        <v>-12184.270000000004</v>
      </c>
      <c r="Q19" s="18">
        <f t="shared" si="0"/>
        <v>-1499.2700000000041</v>
      </c>
      <c r="R19" s="19" t="str">
        <f t="shared" si="4"/>
        <v>не превышает</v>
      </c>
      <c r="S19" s="19" t="str">
        <f t="shared" si="4"/>
        <v>не превышает</v>
      </c>
      <c r="U19" s="20"/>
    </row>
    <row r="20" spans="2:21" ht="114.75" customHeight="1" x14ac:dyDescent="0.25">
      <c r="B20" s="12">
        <v>12</v>
      </c>
      <c r="C20" s="34" t="s">
        <v>47</v>
      </c>
      <c r="D20" s="13" t="s">
        <v>48</v>
      </c>
      <c r="E20" s="15">
        <v>1491.65</v>
      </c>
      <c r="F20" s="15">
        <v>38567.629999999997</v>
      </c>
      <c r="G20" s="22">
        <v>1419.31</v>
      </c>
      <c r="H20" s="16" t="s">
        <v>26</v>
      </c>
      <c r="I20" s="17">
        <v>39986.94</v>
      </c>
      <c r="J20" s="17">
        <f t="shared" si="1"/>
        <v>38495.29</v>
      </c>
      <c r="K20" s="65" t="s">
        <v>2</v>
      </c>
      <c r="L20" s="66"/>
      <c r="M20" s="67"/>
      <c r="N20" s="18">
        <f t="shared" si="2"/>
        <v>34142</v>
      </c>
      <c r="O20" s="18">
        <f t="shared" si="3"/>
        <v>27313.600000000002</v>
      </c>
      <c r="P20" s="18">
        <f t="shared" si="0"/>
        <v>4353.2900000000009</v>
      </c>
      <c r="Q20" s="18">
        <f t="shared" si="0"/>
        <v>11181.689999999999</v>
      </c>
      <c r="R20" s="19" t="str">
        <f t="shared" si="4"/>
        <v>превышает</v>
      </c>
      <c r="S20" s="19" t="str">
        <f t="shared" si="4"/>
        <v>превышает</v>
      </c>
      <c r="U20" s="20" t="s">
        <v>82</v>
      </c>
    </row>
    <row r="21" spans="2:21" ht="95.25" customHeight="1" x14ac:dyDescent="0.25">
      <c r="B21" s="12">
        <v>13</v>
      </c>
      <c r="C21" s="34" t="s">
        <v>49</v>
      </c>
      <c r="D21" s="23" t="s">
        <v>50</v>
      </c>
      <c r="E21" s="15">
        <v>1491.65</v>
      </c>
      <c r="F21" s="15">
        <v>80798.42</v>
      </c>
      <c r="G21" s="22">
        <v>2838.62</v>
      </c>
      <c r="H21" s="16" t="s">
        <v>26</v>
      </c>
      <c r="I21" s="17">
        <v>83637.039999999994</v>
      </c>
      <c r="J21" s="17">
        <f t="shared" si="1"/>
        <v>41072.695</v>
      </c>
      <c r="K21" s="65" t="s">
        <v>3</v>
      </c>
      <c r="L21" s="66"/>
      <c r="M21" s="67"/>
      <c r="N21" s="18">
        <f t="shared" si="2"/>
        <v>53425</v>
      </c>
      <c r="O21" s="18">
        <f t="shared" si="3"/>
        <v>42740</v>
      </c>
      <c r="P21" s="18">
        <f t="shared" si="0"/>
        <v>-12352.305</v>
      </c>
      <c r="Q21" s="18">
        <f t="shared" si="0"/>
        <v>-1667.3050000000003</v>
      </c>
      <c r="R21" s="19" t="str">
        <f t="shared" si="4"/>
        <v>не превышает</v>
      </c>
      <c r="S21" s="19" t="str">
        <f t="shared" si="4"/>
        <v>не превышает</v>
      </c>
      <c r="U21" s="20"/>
    </row>
    <row r="22" spans="2:21" ht="112.5" customHeight="1" x14ac:dyDescent="0.25">
      <c r="B22" s="12">
        <v>14</v>
      </c>
      <c r="C22" s="34" t="s">
        <v>51</v>
      </c>
      <c r="D22" s="21" t="s">
        <v>52</v>
      </c>
      <c r="E22" s="15">
        <v>1491.65</v>
      </c>
      <c r="F22" s="15">
        <v>75307.539999999994</v>
      </c>
      <c r="G22" s="22">
        <v>2838.62</v>
      </c>
      <c r="H22" s="16" t="s">
        <v>26</v>
      </c>
      <c r="I22" s="17">
        <v>78146.16</v>
      </c>
      <c r="J22" s="17">
        <f t="shared" si="1"/>
        <v>38327.255000000005</v>
      </c>
      <c r="K22" s="65" t="s">
        <v>2</v>
      </c>
      <c r="L22" s="66"/>
      <c r="M22" s="67"/>
      <c r="N22" s="18">
        <f t="shared" si="2"/>
        <v>34142</v>
      </c>
      <c r="O22" s="18">
        <f t="shared" si="3"/>
        <v>27313.600000000002</v>
      </c>
      <c r="P22" s="18">
        <f t="shared" si="0"/>
        <v>4185.2550000000047</v>
      </c>
      <c r="Q22" s="18">
        <f t="shared" si="0"/>
        <v>11013.655000000002</v>
      </c>
      <c r="R22" s="19" t="str">
        <f t="shared" si="4"/>
        <v>превышает</v>
      </c>
      <c r="S22" s="19" t="str">
        <f t="shared" si="4"/>
        <v>превышает</v>
      </c>
      <c r="U22" s="20" t="s">
        <v>82</v>
      </c>
    </row>
    <row r="23" spans="2:21" ht="81.75" customHeight="1" x14ac:dyDescent="0.25">
      <c r="B23" s="12">
        <v>15</v>
      </c>
      <c r="C23" s="34" t="s">
        <v>53</v>
      </c>
      <c r="D23" s="13" t="s">
        <v>54</v>
      </c>
      <c r="E23" s="15">
        <v>1491.65</v>
      </c>
      <c r="F23" s="15">
        <v>11386.84</v>
      </c>
      <c r="G23" s="22">
        <v>1419.31</v>
      </c>
      <c r="H23" s="16" t="s">
        <v>26</v>
      </c>
      <c r="I23" s="17">
        <v>12806.15</v>
      </c>
      <c r="J23" s="17">
        <f t="shared" si="1"/>
        <v>11314.5</v>
      </c>
      <c r="K23" s="65" t="s">
        <v>0</v>
      </c>
      <c r="L23" s="66"/>
      <c r="M23" s="67"/>
      <c r="N23" s="18">
        <f t="shared" si="2"/>
        <v>20028</v>
      </c>
      <c r="O23" s="18">
        <f t="shared" si="3"/>
        <v>16022.400000000001</v>
      </c>
      <c r="P23" s="18">
        <f t="shared" si="0"/>
        <v>-8713.5</v>
      </c>
      <c r="Q23" s="18">
        <f t="shared" si="0"/>
        <v>-4707.9000000000015</v>
      </c>
      <c r="R23" s="19" t="str">
        <f t="shared" si="4"/>
        <v>не превышает</v>
      </c>
      <c r="S23" s="19" t="str">
        <f t="shared" si="4"/>
        <v>не превышает</v>
      </c>
      <c r="U23" s="20"/>
    </row>
    <row r="24" spans="2:21" ht="117" customHeight="1" x14ac:dyDescent="0.25">
      <c r="B24" s="12">
        <v>16</v>
      </c>
      <c r="C24" s="34" t="s">
        <v>55</v>
      </c>
      <c r="D24" s="13" t="s">
        <v>56</v>
      </c>
      <c r="E24" s="15">
        <v>1491.65</v>
      </c>
      <c r="F24" s="15">
        <v>21405.38</v>
      </c>
      <c r="G24" s="22">
        <v>1419.31</v>
      </c>
      <c r="H24" s="16" t="s">
        <v>26</v>
      </c>
      <c r="I24" s="17">
        <v>22824.69</v>
      </c>
      <c r="J24" s="17">
        <f t="shared" si="1"/>
        <v>21333.039999999997</v>
      </c>
      <c r="K24" s="65" t="s">
        <v>0</v>
      </c>
      <c r="L24" s="66"/>
      <c r="M24" s="67"/>
      <c r="N24" s="18">
        <f t="shared" si="2"/>
        <v>20028</v>
      </c>
      <c r="O24" s="18">
        <f t="shared" si="3"/>
        <v>16022.400000000001</v>
      </c>
      <c r="P24" s="18">
        <f t="shared" si="0"/>
        <v>1305.0399999999972</v>
      </c>
      <c r="Q24" s="18">
        <f t="shared" si="0"/>
        <v>5310.6399999999958</v>
      </c>
      <c r="R24" s="19" t="str">
        <f t="shared" si="4"/>
        <v>превышает</v>
      </c>
      <c r="S24" s="19" t="str">
        <f t="shared" si="4"/>
        <v>превышает</v>
      </c>
      <c r="U24" s="20" t="s">
        <v>82</v>
      </c>
    </row>
    <row r="25" spans="2:21" ht="129.75" customHeight="1" x14ac:dyDescent="0.25">
      <c r="B25" s="12">
        <v>17</v>
      </c>
      <c r="C25" s="34" t="s">
        <v>57</v>
      </c>
      <c r="D25" s="24" t="s">
        <v>58</v>
      </c>
      <c r="E25" s="16">
        <v>0</v>
      </c>
      <c r="F25" s="25" t="s">
        <v>26</v>
      </c>
      <c r="G25" s="16" t="s">
        <v>26</v>
      </c>
      <c r="H25" s="22">
        <v>64290.92</v>
      </c>
      <c r="I25" s="17">
        <v>64290.92</v>
      </c>
      <c r="J25" s="17">
        <f t="shared" si="1"/>
        <v>64290.92</v>
      </c>
      <c r="K25" s="65" t="s">
        <v>59</v>
      </c>
      <c r="L25" s="66"/>
      <c r="M25" s="67"/>
      <c r="N25" s="18" t="str">
        <f t="shared" si="2"/>
        <v/>
      </c>
      <c r="O25" s="18" t="str">
        <f t="shared" si="3"/>
        <v/>
      </c>
      <c r="P25" s="18" t="str">
        <f t="shared" si="0"/>
        <v/>
      </c>
      <c r="Q25" s="18" t="str">
        <f t="shared" si="0"/>
        <v/>
      </c>
      <c r="R25" s="19"/>
      <c r="S25" s="19"/>
      <c r="U25" s="20"/>
    </row>
    <row r="26" spans="2:21" ht="135.75" customHeight="1" x14ac:dyDescent="0.25">
      <c r="B26" s="12">
        <v>18</v>
      </c>
      <c r="C26" s="34" t="s">
        <v>60</v>
      </c>
      <c r="D26" s="24" t="s">
        <v>61</v>
      </c>
      <c r="E26" s="16">
        <v>0</v>
      </c>
      <c r="F26" s="25" t="s">
        <v>26</v>
      </c>
      <c r="G26" s="16" t="s">
        <v>26</v>
      </c>
      <c r="H26" s="22">
        <v>19206.13</v>
      </c>
      <c r="I26" s="17">
        <v>19206.13</v>
      </c>
      <c r="J26" s="17">
        <f t="shared" si="1"/>
        <v>19206.13</v>
      </c>
      <c r="K26" s="65" t="s">
        <v>59</v>
      </c>
      <c r="L26" s="66"/>
      <c r="M26" s="67"/>
      <c r="N26" s="18" t="str">
        <f t="shared" si="2"/>
        <v/>
      </c>
      <c r="O26" s="18" t="str">
        <f t="shared" si="3"/>
        <v/>
      </c>
      <c r="P26" s="18" t="str">
        <f t="shared" si="0"/>
        <v/>
      </c>
      <c r="Q26" s="18" t="str">
        <f t="shared" si="0"/>
        <v/>
      </c>
      <c r="R26" s="19"/>
      <c r="S26" s="19"/>
      <c r="U26" s="20"/>
    </row>
    <row r="27" spans="2:21" ht="99.75" customHeight="1" x14ac:dyDescent="0.25">
      <c r="B27" s="12">
        <v>19</v>
      </c>
      <c r="C27" s="34" t="s">
        <v>62</v>
      </c>
      <c r="D27" s="24" t="s">
        <v>63</v>
      </c>
      <c r="E27" s="14">
        <v>0</v>
      </c>
      <c r="F27" s="15">
        <v>36145.68</v>
      </c>
      <c r="G27" s="22">
        <v>1419.31</v>
      </c>
      <c r="H27" s="16" t="s">
        <v>26</v>
      </c>
      <c r="I27" s="17">
        <v>37564.99</v>
      </c>
      <c r="J27" s="17">
        <f t="shared" si="1"/>
        <v>37564.99</v>
      </c>
      <c r="K27" s="65" t="s">
        <v>3</v>
      </c>
      <c r="L27" s="66"/>
      <c r="M27" s="67"/>
      <c r="N27" s="18">
        <f t="shared" si="2"/>
        <v>53425</v>
      </c>
      <c r="O27" s="18">
        <f t="shared" si="3"/>
        <v>42740</v>
      </c>
      <c r="P27" s="18">
        <f t="shared" si="0"/>
        <v>-15860.010000000002</v>
      </c>
      <c r="Q27" s="18">
        <f t="shared" si="0"/>
        <v>-5175.010000000002</v>
      </c>
      <c r="R27" s="19" t="str">
        <f t="shared" si="4"/>
        <v>не превышает</v>
      </c>
      <c r="S27" s="19" t="str">
        <f t="shared" si="4"/>
        <v>не превышает</v>
      </c>
      <c r="U27" s="20"/>
    </row>
    <row r="28" spans="2:21" ht="93" customHeight="1" x14ac:dyDescent="0.25">
      <c r="B28" s="12">
        <v>20</v>
      </c>
      <c r="C28" s="34" t="s">
        <v>64</v>
      </c>
      <c r="D28" s="24" t="s">
        <v>65</v>
      </c>
      <c r="E28" s="14">
        <v>0</v>
      </c>
      <c r="F28" s="15">
        <v>21550.57</v>
      </c>
      <c r="G28" s="22">
        <v>1419.31</v>
      </c>
      <c r="H28" s="16" t="s">
        <v>26</v>
      </c>
      <c r="I28" s="17">
        <v>22969.88</v>
      </c>
      <c r="J28" s="17">
        <f t="shared" si="1"/>
        <v>22969.88</v>
      </c>
      <c r="K28" s="65" t="s">
        <v>2</v>
      </c>
      <c r="L28" s="66"/>
      <c r="M28" s="67"/>
      <c r="N28" s="18">
        <f t="shared" si="2"/>
        <v>34142</v>
      </c>
      <c r="O28" s="18">
        <f t="shared" si="3"/>
        <v>27313.600000000002</v>
      </c>
      <c r="P28" s="18">
        <f t="shared" si="0"/>
        <v>-11172.119999999999</v>
      </c>
      <c r="Q28" s="18">
        <f t="shared" si="0"/>
        <v>-4343.7200000000012</v>
      </c>
      <c r="R28" s="19" t="str">
        <f t="shared" si="4"/>
        <v>не превышает</v>
      </c>
      <c r="S28" s="19" t="str">
        <f t="shared" si="4"/>
        <v>не превышает</v>
      </c>
      <c r="U28" s="20"/>
    </row>
    <row r="29" spans="2:21" ht="105.75" customHeight="1" x14ac:dyDescent="0.25">
      <c r="B29" s="12">
        <v>21</v>
      </c>
      <c r="C29" s="34" t="s">
        <v>66</v>
      </c>
      <c r="D29" s="24" t="s">
        <v>67</v>
      </c>
      <c r="E29" s="14">
        <v>0</v>
      </c>
      <c r="F29" s="15">
        <v>36145.68</v>
      </c>
      <c r="G29" s="22">
        <v>1419.31</v>
      </c>
      <c r="H29" s="16" t="s">
        <v>26</v>
      </c>
      <c r="I29" s="17">
        <v>37564.99</v>
      </c>
      <c r="J29" s="17">
        <f t="shared" si="1"/>
        <v>37564.99</v>
      </c>
      <c r="K29" s="65" t="s">
        <v>3</v>
      </c>
      <c r="L29" s="66"/>
      <c r="M29" s="67"/>
      <c r="N29" s="18">
        <f t="shared" si="2"/>
        <v>53425</v>
      </c>
      <c r="O29" s="18">
        <f t="shared" si="3"/>
        <v>42740</v>
      </c>
      <c r="P29" s="18">
        <f t="shared" si="0"/>
        <v>-15860.010000000002</v>
      </c>
      <c r="Q29" s="18">
        <f t="shared" si="0"/>
        <v>-5175.010000000002</v>
      </c>
      <c r="R29" s="19" t="str">
        <f t="shared" si="4"/>
        <v>не превышает</v>
      </c>
      <c r="S29" s="19" t="str">
        <f t="shared" si="4"/>
        <v>не превышает</v>
      </c>
      <c r="U29" s="20"/>
    </row>
    <row r="30" spans="2:21" ht="89.25" customHeight="1" x14ac:dyDescent="0.25">
      <c r="B30" s="12">
        <v>22</v>
      </c>
      <c r="C30" s="34" t="s">
        <v>68</v>
      </c>
      <c r="D30" s="24" t="s">
        <v>69</v>
      </c>
      <c r="E30" s="14">
        <v>0</v>
      </c>
      <c r="F30" s="15">
        <v>21550.57</v>
      </c>
      <c r="G30" s="22">
        <v>1419.31</v>
      </c>
      <c r="H30" s="16" t="s">
        <v>26</v>
      </c>
      <c r="I30" s="17">
        <v>22969.88</v>
      </c>
      <c r="J30" s="17">
        <f t="shared" si="1"/>
        <v>22969.88</v>
      </c>
      <c r="K30" s="65" t="s">
        <v>2</v>
      </c>
      <c r="L30" s="66"/>
      <c r="M30" s="67"/>
      <c r="N30" s="18">
        <f t="shared" si="2"/>
        <v>34142</v>
      </c>
      <c r="O30" s="18">
        <f t="shared" si="3"/>
        <v>27313.600000000002</v>
      </c>
      <c r="P30" s="18">
        <f t="shared" si="0"/>
        <v>-11172.119999999999</v>
      </c>
      <c r="Q30" s="18">
        <f t="shared" si="0"/>
        <v>-4343.7200000000012</v>
      </c>
      <c r="R30" s="19" t="str">
        <f t="shared" si="4"/>
        <v>не превышает</v>
      </c>
      <c r="S30" s="19" t="str">
        <f t="shared" si="4"/>
        <v>не превышает</v>
      </c>
      <c r="U30" s="20"/>
    </row>
    <row r="31" spans="2:21" ht="106.5" customHeight="1" x14ac:dyDescent="0.25">
      <c r="B31" s="12">
        <v>23</v>
      </c>
      <c r="C31" s="34" t="s">
        <v>70</v>
      </c>
      <c r="D31" s="24" t="s">
        <v>71</v>
      </c>
      <c r="E31" s="14">
        <v>0</v>
      </c>
      <c r="F31" s="15">
        <v>39821.42</v>
      </c>
      <c r="G31" s="22">
        <v>1419.31</v>
      </c>
      <c r="H31" s="16" t="s">
        <v>26</v>
      </c>
      <c r="I31" s="17">
        <v>41240.730000000003</v>
      </c>
      <c r="J31" s="17">
        <f t="shared" si="1"/>
        <v>41240.730000000003</v>
      </c>
      <c r="K31" s="65" t="s">
        <v>3</v>
      </c>
      <c r="L31" s="66"/>
      <c r="M31" s="67"/>
      <c r="N31" s="18">
        <f t="shared" si="2"/>
        <v>53425</v>
      </c>
      <c r="O31" s="18">
        <f t="shared" si="3"/>
        <v>42740</v>
      </c>
      <c r="P31" s="18">
        <f t="shared" si="0"/>
        <v>-12184.269999999997</v>
      </c>
      <c r="Q31" s="18">
        <f t="shared" si="0"/>
        <v>-1499.2699999999968</v>
      </c>
      <c r="R31" s="19" t="str">
        <f t="shared" si="4"/>
        <v>не превышает</v>
      </c>
      <c r="S31" s="19" t="str">
        <f t="shared" si="4"/>
        <v>не превышает</v>
      </c>
      <c r="U31" s="20"/>
    </row>
    <row r="32" spans="2:21" ht="115.5" customHeight="1" x14ac:dyDescent="0.25">
      <c r="B32" s="12">
        <v>24</v>
      </c>
      <c r="C32" s="34" t="s">
        <v>72</v>
      </c>
      <c r="D32" s="24" t="s">
        <v>73</v>
      </c>
      <c r="E32" s="14">
        <v>0</v>
      </c>
      <c r="F32" s="15">
        <v>37075.980000000003</v>
      </c>
      <c r="G32" s="22">
        <v>1419.31</v>
      </c>
      <c r="H32" s="16" t="s">
        <v>26</v>
      </c>
      <c r="I32" s="17">
        <v>38495.29</v>
      </c>
      <c r="J32" s="17">
        <f t="shared" si="1"/>
        <v>38495.29</v>
      </c>
      <c r="K32" s="65" t="s">
        <v>2</v>
      </c>
      <c r="L32" s="66"/>
      <c r="M32" s="67"/>
      <c r="N32" s="18">
        <f t="shared" si="2"/>
        <v>34142</v>
      </c>
      <c r="O32" s="18">
        <f t="shared" si="3"/>
        <v>27313.600000000002</v>
      </c>
      <c r="P32" s="18">
        <f t="shared" si="0"/>
        <v>4353.2900000000009</v>
      </c>
      <c r="Q32" s="18">
        <f t="shared" si="0"/>
        <v>11181.689999999999</v>
      </c>
      <c r="R32" s="19" t="str">
        <f t="shared" si="4"/>
        <v>превышает</v>
      </c>
      <c r="S32" s="19" t="str">
        <f t="shared" si="4"/>
        <v>превышает</v>
      </c>
      <c r="U32" s="20" t="s">
        <v>82</v>
      </c>
    </row>
    <row r="33" spans="2:21" ht="85.5" customHeight="1" x14ac:dyDescent="0.25">
      <c r="B33" s="12">
        <v>25</v>
      </c>
      <c r="C33" s="34" t="s">
        <v>74</v>
      </c>
      <c r="D33" s="24" t="s">
        <v>75</v>
      </c>
      <c r="E33" s="14">
        <v>0</v>
      </c>
      <c r="F33" s="15">
        <v>9895.19</v>
      </c>
      <c r="G33" s="22">
        <v>1419.31</v>
      </c>
      <c r="H33" s="16" t="s">
        <v>26</v>
      </c>
      <c r="I33" s="17">
        <v>11314.5</v>
      </c>
      <c r="J33" s="17">
        <f t="shared" si="1"/>
        <v>11314.5</v>
      </c>
      <c r="K33" s="65" t="s">
        <v>0</v>
      </c>
      <c r="L33" s="66"/>
      <c r="M33" s="67"/>
      <c r="N33" s="18">
        <f t="shared" si="2"/>
        <v>20028</v>
      </c>
      <c r="O33" s="18">
        <f t="shared" si="3"/>
        <v>16022.400000000001</v>
      </c>
      <c r="P33" s="18">
        <f t="shared" si="0"/>
        <v>-8713.5</v>
      </c>
      <c r="Q33" s="18">
        <f t="shared" si="0"/>
        <v>-4707.9000000000015</v>
      </c>
      <c r="R33" s="19" t="str">
        <f t="shared" si="4"/>
        <v>не превышает</v>
      </c>
      <c r="S33" s="19" t="str">
        <f t="shared" si="4"/>
        <v>не превышает</v>
      </c>
      <c r="U33" s="20"/>
    </row>
    <row r="34" spans="2:21" ht="121.5" customHeight="1" x14ac:dyDescent="0.25">
      <c r="B34" s="12">
        <v>26</v>
      </c>
      <c r="C34" s="34" t="s">
        <v>76</v>
      </c>
      <c r="D34" s="24" t="s">
        <v>77</v>
      </c>
      <c r="E34" s="14">
        <v>0</v>
      </c>
      <c r="F34" s="15">
        <v>19913.73</v>
      </c>
      <c r="G34" s="22">
        <v>1419.31</v>
      </c>
      <c r="H34" s="16" t="s">
        <v>26</v>
      </c>
      <c r="I34" s="17">
        <v>21333.040000000001</v>
      </c>
      <c r="J34" s="17">
        <f t="shared" si="1"/>
        <v>21333.040000000001</v>
      </c>
      <c r="K34" s="65" t="s">
        <v>0</v>
      </c>
      <c r="L34" s="66"/>
      <c r="M34" s="67"/>
      <c r="N34" s="18">
        <f t="shared" si="2"/>
        <v>20028</v>
      </c>
      <c r="O34" s="18">
        <f t="shared" si="3"/>
        <v>16022.400000000001</v>
      </c>
      <c r="P34" s="18">
        <f t="shared" si="0"/>
        <v>1305.0400000000009</v>
      </c>
      <c r="Q34" s="18">
        <f t="shared" si="0"/>
        <v>5310.6399999999994</v>
      </c>
      <c r="R34" s="19" t="str">
        <f t="shared" si="4"/>
        <v>превышает</v>
      </c>
      <c r="S34" s="19" t="str">
        <f t="shared" si="4"/>
        <v>превышает</v>
      </c>
      <c r="U34" s="20" t="s">
        <v>82</v>
      </c>
    </row>
    <row r="36" spans="2:21" ht="21" x14ac:dyDescent="0.35">
      <c r="B36" s="68" t="s">
        <v>78</v>
      </c>
      <c r="C36" s="69"/>
      <c r="D36" s="70"/>
      <c r="E36" s="26"/>
      <c r="F36" s="27"/>
      <c r="G36" s="28"/>
      <c r="H36" s="29"/>
      <c r="I36" s="30"/>
      <c r="J36" s="30"/>
      <c r="K36" s="71"/>
      <c r="L36" s="71"/>
      <c r="M36" s="71"/>
      <c r="N36" s="31"/>
      <c r="O36" s="31"/>
      <c r="P36" s="31"/>
      <c r="Q36" s="31"/>
      <c r="R36" s="32"/>
      <c r="S36" s="32"/>
      <c r="T36" s="33"/>
    </row>
  </sheetData>
  <mergeCells count="46">
    <mergeCell ref="K31:M31"/>
    <mergeCell ref="K32:M32"/>
    <mergeCell ref="K33:M33"/>
    <mergeCell ref="K34:M34"/>
    <mergeCell ref="B36:D36"/>
    <mergeCell ref="K36:M36"/>
    <mergeCell ref="K17:M17"/>
    <mergeCell ref="K30:M30"/>
    <mergeCell ref="K19:M19"/>
    <mergeCell ref="K20:M20"/>
    <mergeCell ref="K21:M21"/>
    <mergeCell ref="K22:M22"/>
    <mergeCell ref="K23:M23"/>
    <mergeCell ref="K24:M24"/>
    <mergeCell ref="K25:M25"/>
    <mergeCell ref="K26:M26"/>
    <mergeCell ref="K27:M27"/>
    <mergeCell ref="K28:M28"/>
    <mergeCell ref="K29:M29"/>
    <mergeCell ref="J6:J7"/>
    <mergeCell ref="K18:M18"/>
    <mergeCell ref="U6:U7"/>
    <mergeCell ref="K8:M8"/>
    <mergeCell ref="K9:M9"/>
    <mergeCell ref="K10:M10"/>
    <mergeCell ref="K11:M11"/>
    <mergeCell ref="K12:M12"/>
    <mergeCell ref="K6:M7"/>
    <mergeCell ref="N6:O6"/>
    <mergeCell ref="P6:Q6"/>
    <mergeCell ref="R6:S6"/>
    <mergeCell ref="K13:M13"/>
    <mergeCell ref="K14:M14"/>
    <mergeCell ref="K15:M15"/>
    <mergeCell ref="K16:M16"/>
    <mergeCell ref="B6:B7"/>
    <mergeCell ref="C6:C7"/>
    <mergeCell ref="D6:D7"/>
    <mergeCell ref="E6:E7"/>
    <mergeCell ref="F6:I6"/>
    <mergeCell ref="K2:K4"/>
    <mergeCell ref="L2:L4"/>
    <mergeCell ref="F3:J3"/>
    <mergeCell ref="F4:J4"/>
    <mergeCell ref="B2:E4"/>
    <mergeCell ref="F2:J2"/>
  </mergeCells>
  <conditionalFormatting sqref="R9:S34">
    <cfRule type="cellIs" dxfId="1" priority="2" operator="equal">
      <formula>"превышает"</formula>
    </cfRule>
  </conditionalFormatting>
  <conditionalFormatting sqref="R36:S36">
    <cfRule type="cellIs" dxfId="0" priority="1" operator="equal">
      <formula>"превышает"</formula>
    </cfRule>
  </conditionalFormatting>
  <pageMargins left="0.31496062992125984" right="0.31496062992125984" top="0.35433070866141736" bottom="0.35433070866141736" header="0.31496062992125984" footer="0.31496062992125984"/>
  <pageSetup paperSize="8" scale="57" orientation="landscape" r:id="rId1"/>
  <headerFooter>
    <oddFooter>&amp;Z&amp;F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F9C8E-AEB7-47D8-AD3A-ABBAA5EA2E37}">
  <dimension ref="A1"/>
  <sheetViews>
    <sheetView workbookViewId="0">
      <selection activeCell="AJ30" sqref="AJ3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Анализ по ставке С8 (2025)</vt:lpstr>
      <vt:lpstr>Ставка C8</vt:lpstr>
      <vt:lpstr>'Анализ по ставке С8 (2025)'!_Hlk117596785</vt:lpstr>
      <vt:lpstr>'Анализ по ставке С8 (2025)'!Заголовки_для_печати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 Александр Александрович</dc:creator>
  <cp:lastModifiedBy>Агафонов Александр Александрович</cp:lastModifiedBy>
  <cp:lastPrinted>2024-12-05T10:40:21Z</cp:lastPrinted>
  <dcterms:created xsi:type="dcterms:W3CDTF">2024-11-22T01:29:16Z</dcterms:created>
  <dcterms:modified xsi:type="dcterms:W3CDTF">2025-03-21T08:38:23Z</dcterms:modified>
</cp:coreProperties>
</file>