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Форма №23. Сведения о субъекте электроэнергетики\Соответствие пп.б пункта 2 Критериев\"/>
    </mc:Choice>
  </mc:AlternateContent>
  <xr:revisionPtr revIDLastSave="0" documentId="13_ncr:1_{B84670F5-AB81-4FA0-809D-D4FC28B5745D}" xr6:coauthVersionLast="36" xr6:coauthVersionMax="36" xr10:uidLastSave="{00000000-0000-0000-0000-000000000000}"/>
  <bookViews>
    <workbookView xWindow="0" yWindow="0" windowWidth="28350" windowHeight="10860" xr2:uid="{00000000-000D-0000-FFFF-FFFF00000000}"/>
  </bookViews>
  <sheets>
    <sheet name="1" sheetId="13" r:id="rId1"/>
  </sheets>
  <definedNames>
    <definedName name="_xlnm._FilterDatabase" localSheetId="0" hidden="1">'1'!$A$16:$Q$463</definedName>
    <definedName name="_xlnm.Print_Titles" localSheetId="0">'1'!$14:$16</definedName>
    <definedName name="_xlnm.Print_Area" localSheetId="0">'1'!$A$1:$Q$463</definedName>
  </definedNames>
  <calcPr calcId="191029"/>
</workbook>
</file>

<file path=xl/calcChain.xml><?xml version="1.0" encoding="utf-8"?>
<calcChain xmlns="http://schemas.openxmlformats.org/spreadsheetml/2006/main">
  <c r="I309" i="13" l="1"/>
  <c r="K309" i="13" s="1"/>
  <c r="M309" i="13" s="1"/>
  <c r="N309" i="13" s="1"/>
  <c r="N303" i="13"/>
  <c r="I303" i="13"/>
  <c r="K303" i="13" s="1"/>
  <c r="M303" i="13" s="1"/>
  <c r="I304" i="13"/>
  <c r="I288" i="13"/>
  <c r="K288" i="13" s="1"/>
  <c r="M288" i="13" s="1"/>
  <c r="N288" i="13" s="1"/>
  <c r="I277" i="13"/>
  <c r="K277" i="13" s="1"/>
  <c r="M277" i="13" s="1"/>
  <c r="N243" i="13"/>
  <c r="M243" i="13"/>
  <c r="K243" i="13"/>
  <c r="N231" i="13"/>
  <c r="M231" i="13"/>
  <c r="K231" i="13"/>
  <c r="N247" i="13"/>
  <c r="M247" i="13"/>
  <c r="K247" i="13"/>
  <c r="I247" i="13"/>
  <c r="I243" i="13"/>
  <c r="I231" i="13"/>
  <c r="I205" i="13"/>
  <c r="K205" i="13" s="1"/>
  <c r="M205" i="13" s="1"/>
  <c r="N205" i="13" s="1"/>
  <c r="N182" i="13"/>
  <c r="M182" i="13"/>
  <c r="K182" i="13"/>
  <c r="I182" i="13"/>
  <c r="I278" i="13" l="1"/>
  <c r="N277" i="13"/>
  <c r="K278" i="13"/>
  <c r="M278" i="13" s="1"/>
  <c r="N278" i="13" s="1"/>
  <c r="I287" i="13"/>
  <c r="K287" i="13" s="1"/>
  <c r="M287" i="13" s="1"/>
  <c r="N287" i="13" s="1"/>
  <c r="I59" i="13" l="1"/>
  <c r="I198" i="13" l="1"/>
  <c r="I300" i="13"/>
  <c r="I299" i="13"/>
  <c r="L407" i="13"/>
  <c r="L417" i="13"/>
  <c r="L391" i="13"/>
  <c r="L384" i="13"/>
  <c r="J417" i="13"/>
  <c r="J407" i="13" s="1"/>
  <c r="J391" i="13"/>
  <c r="J384" i="13"/>
  <c r="L242" i="13"/>
  <c r="L241" i="13" s="1"/>
  <c r="L230" i="13"/>
  <c r="L217" i="13"/>
  <c r="L216" i="13" s="1"/>
  <c r="L261" i="13"/>
  <c r="L260" i="13" s="1"/>
  <c r="L235" i="13"/>
  <c r="L209" i="13"/>
  <c r="L174" i="13"/>
  <c r="J261" i="13"/>
  <c r="J260" i="13" s="1"/>
  <c r="J242" i="13"/>
  <c r="J241" i="13" s="1"/>
  <c r="J235" i="13"/>
  <c r="J230" i="13"/>
  <c r="J217" i="13"/>
  <c r="J216" i="13" s="1"/>
  <c r="J209" i="13"/>
  <c r="J193" i="13"/>
  <c r="J174" i="13"/>
  <c r="L70" i="13"/>
  <c r="L51" i="13"/>
  <c r="L50" i="13" s="1"/>
  <c r="L48" i="13" s="1"/>
  <c r="L90" i="13"/>
  <c r="L141" i="13"/>
  <c r="L131" i="13"/>
  <c r="L126" i="13"/>
  <c r="L116" i="13"/>
  <c r="L109" i="13"/>
  <c r="L97" i="13"/>
  <c r="L82" i="13"/>
  <c r="L73" i="13"/>
  <c r="L64" i="13"/>
  <c r="L44" i="13"/>
  <c r="L34" i="13"/>
  <c r="L18" i="13"/>
  <c r="J141" i="13"/>
  <c r="J131" i="13"/>
  <c r="J126" i="13"/>
  <c r="J116" i="13"/>
  <c r="J109" i="13"/>
  <c r="J97" i="13"/>
  <c r="J82" i="13"/>
  <c r="J73" i="13"/>
  <c r="J70" i="13"/>
  <c r="J64" i="13"/>
  <c r="J51" i="13"/>
  <c r="J50" i="13" s="1"/>
  <c r="J48" i="13" s="1"/>
  <c r="J95" i="13"/>
  <c r="J44" i="13"/>
  <c r="J34" i="13"/>
  <c r="J33" i="13" s="1"/>
  <c r="J90" i="13"/>
  <c r="J228" i="13" l="1"/>
  <c r="L33" i="13"/>
  <c r="L81" i="13" s="1"/>
  <c r="L228" i="13"/>
  <c r="L252" i="13" s="1"/>
  <c r="J249" i="13"/>
  <c r="J250" i="13" s="1"/>
  <c r="L383" i="13"/>
  <c r="L382" i="13" s="1"/>
  <c r="J383" i="13"/>
  <c r="J382" i="13" s="1"/>
  <c r="J252" i="13"/>
  <c r="J57" i="13"/>
  <c r="J130" i="13"/>
  <c r="J105" i="13"/>
  <c r="J96" i="13" s="1"/>
  <c r="J18" i="13"/>
  <c r="J81" i="13" s="1"/>
  <c r="J191" i="13"/>
  <c r="L320" i="13"/>
  <c r="L292" i="13"/>
  <c r="L289" i="13" s="1"/>
  <c r="L95" i="13"/>
  <c r="L57" i="13"/>
  <c r="L105" i="13"/>
  <c r="L96" i="13" s="1"/>
  <c r="J173" i="13"/>
  <c r="J292" i="13"/>
  <c r="J289" i="13" s="1"/>
  <c r="J320" i="13"/>
  <c r="L193" i="13"/>
  <c r="L191" i="13" s="1"/>
  <c r="L249" i="13"/>
  <c r="L250" i="13" s="1"/>
  <c r="L173" i="13"/>
  <c r="L130" i="13"/>
  <c r="J312" i="13" l="1"/>
  <c r="J248" i="13"/>
  <c r="J256" i="13" s="1"/>
  <c r="J258" i="13" s="1"/>
  <c r="L115" i="13"/>
  <c r="L166" i="13" s="1"/>
  <c r="L171" i="13" s="1"/>
  <c r="J115" i="13"/>
  <c r="J166" i="13" s="1"/>
  <c r="J171" i="13" s="1"/>
  <c r="L248" i="13"/>
  <c r="L256" i="13" s="1"/>
  <c r="L258" i="13" s="1"/>
  <c r="L312" i="13"/>
  <c r="J145" i="13" l="1"/>
  <c r="J164" i="13" s="1"/>
  <c r="J160" i="13" s="1"/>
  <c r="L145" i="13"/>
  <c r="L164" i="13" s="1"/>
  <c r="L160" i="13" s="1"/>
  <c r="E247" i="13"/>
  <c r="I61" i="13" l="1"/>
  <c r="K61" i="13" s="1"/>
  <c r="M61" i="13" s="1"/>
  <c r="N61" i="13" s="1"/>
  <c r="I58" i="13"/>
  <c r="I32" i="13"/>
  <c r="I190" i="13" s="1"/>
  <c r="I197" i="13" l="1"/>
  <c r="I297" i="13"/>
  <c r="K32" i="13"/>
  <c r="K190" i="13" s="1"/>
  <c r="I47" i="13"/>
  <c r="E164" i="13"/>
  <c r="E160" i="13" s="1"/>
  <c r="E141" i="13"/>
  <c r="E131" i="13"/>
  <c r="E126" i="13"/>
  <c r="E116" i="13"/>
  <c r="E109" i="13"/>
  <c r="E105" i="13" s="1"/>
  <c r="E97" i="13"/>
  <c r="E95" i="13"/>
  <c r="E90" i="13"/>
  <c r="E82" i="13"/>
  <c r="E73" i="13"/>
  <c r="E70" i="13"/>
  <c r="E64" i="13"/>
  <c r="E57" i="13"/>
  <c r="E51" i="13"/>
  <c r="E50" i="13" s="1"/>
  <c r="E48" i="13" s="1"/>
  <c r="E44" i="13"/>
  <c r="E34" i="13"/>
  <c r="E18" i="13"/>
  <c r="E242" i="13"/>
  <c r="E241" i="13" s="1"/>
  <c r="E235" i="13"/>
  <c r="E230" i="13"/>
  <c r="E217" i="13"/>
  <c r="E216" i="13"/>
  <c r="E209" i="13"/>
  <c r="E193" i="13"/>
  <c r="E191" i="13" s="1"/>
  <c r="E174" i="13"/>
  <c r="E173" i="13"/>
  <c r="E320" i="13"/>
  <c r="E292" i="13"/>
  <c r="E289" i="13" s="1"/>
  <c r="E261" i="13"/>
  <c r="E260" i="13" s="1"/>
  <c r="E454" i="13"/>
  <c r="E453" i="13"/>
  <c r="E445" i="13"/>
  <c r="E440" i="13" s="1"/>
  <c r="E435" i="13"/>
  <c r="E431" i="13"/>
  <c r="E422" i="13"/>
  <c r="E417" i="13"/>
  <c r="E407" i="13" s="1"/>
  <c r="E391" i="13"/>
  <c r="E384" i="13"/>
  <c r="D454" i="13"/>
  <c r="D453" i="13" s="1"/>
  <c r="D445" i="13"/>
  <c r="D440" i="13" s="1"/>
  <c r="D435" i="13"/>
  <c r="D431" i="13"/>
  <c r="D422" i="13"/>
  <c r="D417" i="13"/>
  <c r="D407" i="13" s="1"/>
  <c r="D391" i="13"/>
  <c r="D384" i="13"/>
  <c r="D383" i="13" s="1"/>
  <c r="D382" i="13" s="1"/>
  <c r="D320" i="13"/>
  <c r="D292" i="13"/>
  <c r="D289" i="13" s="1"/>
  <c r="D261" i="13"/>
  <c r="D260" i="13" s="1"/>
  <c r="D242" i="13"/>
  <c r="D241" i="13" s="1"/>
  <c r="D235" i="13"/>
  <c r="D230" i="13"/>
  <c r="D217" i="13"/>
  <c r="D216" i="13"/>
  <c r="D209" i="13"/>
  <c r="D193" i="13"/>
  <c r="D191" i="13" s="1"/>
  <c r="D174" i="13"/>
  <c r="D173" i="13"/>
  <c r="D164" i="13"/>
  <c r="D160" i="13" s="1"/>
  <c r="D141" i="13"/>
  <c r="D131" i="13"/>
  <c r="D126" i="13"/>
  <c r="D116" i="13"/>
  <c r="D109" i="13"/>
  <c r="D105" i="13" s="1"/>
  <c r="D97" i="13"/>
  <c r="D95" i="13"/>
  <c r="D90" i="13"/>
  <c r="D82" i="13"/>
  <c r="D73" i="13"/>
  <c r="D70" i="13"/>
  <c r="D64" i="13"/>
  <c r="D57" i="13"/>
  <c r="D51" i="13"/>
  <c r="D50" i="13" s="1"/>
  <c r="D48" i="13" s="1"/>
  <c r="D44" i="13"/>
  <c r="D34" i="13"/>
  <c r="D18" i="13"/>
  <c r="D228" i="13" l="1"/>
  <c r="E228" i="13"/>
  <c r="E96" i="13"/>
  <c r="E130" i="13"/>
  <c r="D312" i="13"/>
  <c r="D96" i="13"/>
  <c r="E383" i="13"/>
  <c r="E382" i="13" s="1"/>
  <c r="E33" i="13"/>
  <c r="E81" i="13" s="1"/>
  <c r="D33" i="13"/>
  <c r="D249" i="13"/>
  <c r="D250" i="13" s="1"/>
  <c r="E249" i="13"/>
  <c r="E250" i="13" s="1"/>
  <c r="E115" i="13"/>
  <c r="E166" i="13" s="1"/>
  <c r="E171" i="13" s="1"/>
  <c r="D421" i="13"/>
  <c r="E421" i="13"/>
  <c r="E406" i="13" s="1"/>
  <c r="E381" i="13" s="1"/>
  <c r="E380" i="13" s="1"/>
  <c r="D130" i="13"/>
  <c r="K47" i="13"/>
  <c r="M32" i="13"/>
  <c r="M190" i="13" s="1"/>
  <c r="E312" i="13"/>
  <c r="E252" i="13"/>
  <c r="E248" i="13"/>
  <c r="D406" i="13"/>
  <c r="D381" i="13" s="1"/>
  <c r="D380" i="13" s="1"/>
  <c r="D252" i="13"/>
  <c r="D248" i="13"/>
  <c r="D81" i="13"/>
  <c r="D115" i="13" s="1"/>
  <c r="D166" i="13" s="1"/>
  <c r="D171" i="13" s="1"/>
  <c r="P415" i="13"/>
  <c r="Q415" i="13"/>
  <c r="D256" i="13" l="1"/>
  <c r="M47" i="13"/>
  <c r="N32" i="13"/>
  <c r="E256" i="13"/>
  <c r="F109" i="13"/>
  <c r="F97" i="13"/>
  <c r="F70" i="13"/>
  <c r="F51" i="13"/>
  <c r="F50" i="13" s="1"/>
  <c r="F445" i="13"/>
  <c r="G445" i="13"/>
  <c r="H445" i="13"/>
  <c r="H440" i="13" s="1"/>
  <c r="I445" i="13"/>
  <c r="I440" i="13" s="1"/>
  <c r="J445" i="13"/>
  <c r="K445" i="13"/>
  <c r="L445" i="13"/>
  <c r="L440" i="13" s="1"/>
  <c r="M445" i="13"/>
  <c r="M440" i="13" s="1"/>
  <c r="N445" i="13"/>
  <c r="O445" i="13"/>
  <c r="O440" i="13" s="1"/>
  <c r="F440" i="13"/>
  <c r="G440" i="13"/>
  <c r="J440" i="13"/>
  <c r="K440" i="13"/>
  <c r="N440" i="13"/>
  <c r="F435" i="13"/>
  <c r="G435" i="13"/>
  <c r="H435" i="13"/>
  <c r="I435" i="13"/>
  <c r="J435" i="13"/>
  <c r="K435" i="13"/>
  <c r="L435" i="13"/>
  <c r="M435" i="13"/>
  <c r="N435" i="13"/>
  <c r="O435" i="13"/>
  <c r="F431" i="13"/>
  <c r="G431" i="13"/>
  <c r="H431" i="13"/>
  <c r="I431" i="13"/>
  <c r="J431" i="13"/>
  <c r="K431" i="13"/>
  <c r="L431" i="13"/>
  <c r="M431" i="13"/>
  <c r="N431" i="13"/>
  <c r="O431" i="13"/>
  <c r="F422" i="13"/>
  <c r="F421" i="13" s="1"/>
  <c r="G422" i="13"/>
  <c r="H422" i="13"/>
  <c r="I422" i="13"/>
  <c r="J422" i="13"/>
  <c r="K422" i="13"/>
  <c r="L422" i="13"/>
  <c r="M422" i="13"/>
  <c r="N422" i="13"/>
  <c r="O422" i="13"/>
  <c r="F417" i="13"/>
  <c r="G417" i="13"/>
  <c r="H417" i="13"/>
  <c r="I417" i="13"/>
  <c r="K417" i="13"/>
  <c r="M417" i="13"/>
  <c r="N417" i="13"/>
  <c r="O417" i="13"/>
  <c r="F391" i="13"/>
  <c r="G391" i="13"/>
  <c r="H391" i="13"/>
  <c r="I391" i="13"/>
  <c r="K391" i="13"/>
  <c r="M391" i="13"/>
  <c r="N391" i="13"/>
  <c r="O391" i="13"/>
  <c r="F384" i="13"/>
  <c r="G384" i="13"/>
  <c r="H384" i="13"/>
  <c r="I384" i="13"/>
  <c r="K384" i="13"/>
  <c r="M384" i="13"/>
  <c r="N384" i="13"/>
  <c r="O384" i="13"/>
  <c r="P385" i="13"/>
  <c r="Q385" i="13"/>
  <c r="P386" i="13"/>
  <c r="Q386" i="13"/>
  <c r="P387" i="13"/>
  <c r="Q387" i="13"/>
  <c r="P388" i="13"/>
  <c r="Q388" i="13"/>
  <c r="P389" i="13"/>
  <c r="Q389" i="13"/>
  <c r="P390" i="13"/>
  <c r="Q390" i="13"/>
  <c r="P392" i="13"/>
  <c r="Q392" i="13"/>
  <c r="P393" i="13"/>
  <c r="Q393" i="13"/>
  <c r="P394" i="13"/>
  <c r="Q394" i="13"/>
  <c r="P395" i="13"/>
  <c r="Q395" i="13"/>
  <c r="P397" i="13"/>
  <c r="Q397" i="13"/>
  <c r="P398" i="13"/>
  <c r="Q398" i="13"/>
  <c r="P399" i="13"/>
  <c r="Q399" i="13"/>
  <c r="P400" i="13"/>
  <c r="Q400" i="13"/>
  <c r="P401" i="13"/>
  <c r="Q401" i="13"/>
  <c r="P402" i="13"/>
  <c r="Q402" i="13"/>
  <c r="P403" i="13"/>
  <c r="Q403" i="13"/>
  <c r="P404" i="13"/>
  <c r="Q404" i="13"/>
  <c r="P405" i="13"/>
  <c r="Q405" i="13"/>
  <c r="P408" i="13"/>
  <c r="Q408" i="13"/>
  <c r="P409" i="13"/>
  <c r="Q409" i="13"/>
  <c r="P410" i="13"/>
  <c r="Q410" i="13"/>
  <c r="P411" i="13"/>
  <c r="Q411" i="13"/>
  <c r="P412" i="13"/>
  <c r="Q412" i="13"/>
  <c r="P413" i="13"/>
  <c r="Q413" i="13"/>
  <c r="P414" i="13"/>
  <c r="Q414" i="13"/>
  <c r="P416" i="13"/>
  <c r="Q416" i="13"/>
  <c r="P418" i="13"/>
  <c r="Q418" i="13"/>
  <c r="P419" i="13"/>
  <c r="Q419" i="13"/>
  <c r="P423" i="13"/>
  <c r="Q423" i="13"/>
  <c r="P424" i="13"/>
  <c r="Q424" i="13"/>
  <c r="P425" i="13"/>
  <c r="Q425" i="13"/>
  <c r="P426" i="13"/>
  <c r="Q426" i="13"/>
  <c r="P427" i="13"/>
  <c r="Q427" i="13"/>
  <c r="P428" i="13"/>
  <c r="Q428" i="13"/>
  <c r="P429" i="13"/>
  <c r="Q429" i="13"/>
  <c r="P430" i="13"/>
  <c r="Q430" i="13"/>
  <c r="P432" i="13"/>
  <c r="Q432" i="13"/>
  <c r="P433" i="13"/>
  <c r="Q433" i="13"/>
  <c r="P434" i="13"/>
  <c r="Q434" i="13"/>
  <c r="P436" i="13"/>
  <c r="Q436" i="13"/>
  <c r="P437" i="13"/>
  <c r="Q437" i="13"/>
  <c r="P438" i="13"/>
  <c r="Q438" i="13"/>
  <c r="P439" i="13"/>
  <c r="Q439" i="13"/>
  <c r="P441" i="13"/>
  <c r="Q441" i="13"/>
  <c r="P442" i="13"/>
  <c r="Q442" i="13"/>
  <c r="P443" i="13"/>
  <c r="Q443" i="13"/>
  <c r="P444" i="13"/>
  <c r="Q444" i="13"/>
  <c r="P446" i="13"/>
  <c r="Q446" i="13"/>
  <c r="P447" i="13"/>
  <c r="Q447" i="13"/>
  <c r="P448" i="13"/>
  <c r="Q448" i="13"/>
  <c r="P449" i="13"/>
  <c r="Q449" i="13"/>
  <c r="P450" i="13"/>
  <c r="Q450" i="13"/>
  <c r="P451" i="13"/>
  <c r="Q451" i="13"/>
  <c r="F454" i="13"/>
  <c r="F453" i="13" s="1"/>
  <c r="G454" i="13"/>
  <c r="G453" i="13" s="1"/>
  <c r="H454" i="13"/>
  <c r="H453" i="13" s="1"/>
  <c r="I454" i="13"/>
  <c r="I453" i="13" s="1"/>
  <c r="J454" i="13"/>
  <c r="J453" i="13" s="1"/>
  <c r="K454" i="13"/>
  <c r="K453" i="13" s="1"/>
  <c r="L454" i="13"/>
  <c r="L453" i="13" s="1"/>
  <c r="M454" i="13"/>
  <c r="M453" i="13" s="1"/>
  <c r="N454" i="13"/>
  <c r="N453" i="13" s="1"/>
  <c r="O454" i="13"/>
  <c r="O453" i="13" s="1"/>
  <c r="P454" i="13"/>
  <c r="P453" i="13" s="1"/>
  <c r="Q454" i="13"/>
  <c r="Q453" i="13" s="1"/>
  <c r="Q373" i="13"/>
  <c r="P373" i="13"/>
  <c r="Q372" i="13"/>
  <c r="P372" i="13"/>
  <c r="Q371" i="13"/>
  <c r="P371" i="13"/>
  <c r="Q370" i="13"/>
  <c r="P370" i="13"/>
  <c r="Q369" i="13"/>
  <c r="P369" i="13"/>
  <c r="Q368" i="13"/>
  <c r="P368" i="13"/>
  <c r="Q367" i="13"/>
  <c r="P367" i="13"/>
  <c r="Q366" i="13"/>
  <c r="P366" i="13"/>
  <c r="Q365" i="13"/>
  <c r="P365" i="13"/>
  <c r="Q364" i="13"/>
  <c r="P364" i="13"/>
  <c r="Q362" i="13"/>
  <c r="P362" i="13"/>
  <c r="Q360" i="13"/>
  <c r="P360" i="13"/>
  <c r="Q357" i="13"/>
  <c r="P357" i="13"/>
  <c r="Q356" i="13"/>
  <c r="P356" i="13"/>
  <c r="Q355" i="13"/>
  <c r="P355" i="13"/>
  <c r="Q354" i="13"/>
  <c r="P354" i="13"/>
  <c r="Q353" i="13"/>
  <c r="P353" i="13"/>
  <c r="Q352" i="13"/>
  <c r="P352" i="13"/>
  <c r="Q351" i="13"/>
  <c r="P351" i="13"/>
  <c r="Q350" i="13"/>
  <c r="P350" i="13"/>
  <c r="Q349" i="13"/>
  <c r="P349" i="13"/>
  <c r="Q348" i="13"/>
  <c r="P348" i="13"/>
  <c r="Q347" i="13"/>
  <c r="P347" i="13"/>
  <c r="Q345" i="13"/>
  <c r="P345" i="13"/>
  <c r="Q344" i="13"/>
  <c r="P344" i="13"/>
  <c r="Q343" i="13"/>
  <c r="P343" i="13"/>
  <c r="Q341" i="13"/>
  <c r="P341" i="13"/>
  <c r="Q340" i="13"/>
  <c r="P340" i="13"/>
  <c r="Q338" i="13"/>
  <c r="P338" i="13"/>
  <c r="Q337" i="13"/>
  <c r="P337" i="13"/>
  <c r="Q336" i="13"/>
  <c r="P336" i="13"/>
  <c r="Q334" i="13"/>
  <c r="P334" i="13"/>
  <c r="Q333" i="13"/>
  <c r="P333" i="13"/>
  <c r="P328" i="13"/>
  <c r="Q328" i="13"/>
  <c r="P329" i="13"/>
  <c r="Q329" i="13"/>
  <c r="P330" i="13"/>
  <c r="Q330" i="13"/>
  <c r="P331" i="13"/>
  <c r="Q331" i="13"/>
  <c r="Q327" i="13"/>
  <c r="P327" i="13"/>
  <c r="O292" i="13"/>
  <c r="O289" i="13" s="1"/>
  <c r="P292" i="13"/>
  <c r="P289" i="13" s="1"/>
  <c r="Q292" i="13"/>
  <c r="Q289" i="13" s="1"/>
  <c r="F261" i="13"/>
  <c r="G261" i="13"/>
  <c r="H261" i="13"/>
  <c r="I261" i="13"/>
  <c r="K261" i="13"/>
  <c r="M261" i="13"/>
  <c r="N261" i="13"/>
  <c r="N260" i="13" s="1"/>
  <c r="O261" i="13"/>
  <c r="O260" i="13" s="1"/>
  <c r="P261" i="13"/>
  <c r="P260" i="13" s="1"/>
  <c r="Q261" i="13"/>
  <c r="Q260" i="13" s="1"/>
  <c r="P257" i="13"/>
  <c r="I242" i="13"/>
  <c r="I241" i="13" s="1"/>
  <c r="N242" i="13"/>
  <c r="N241" i="13" s="1"/>
  <c r="O242" i="13"/>
  <c r="O241" i="13" s="1"/>
  <c r="I217" i="13"/>
  <c r="I216" i="13" s="1"/>
  <c r="Q240" i="13"/>
  <c r="P240" i="13"/>
  <c r="Q239" i="13"/>
  <c r="P239" i="13"/>
  <c r="Q238" i="13"/>
  <c r="P238" i="13"/>
  <c r="Q237" i="13"/>
  <c r="P237" i="13"/>
  <c r="Q236" i="13"/>
  <c r="P236" i="13"/>
  <c r="H230" i="13"/>
  <c r="O230" i="13"/>
  <c r="F235" i="13"/>
  <c r="G235" i="13"/>
  <c r="H235" i="13"/>
  <c r="I235" i="13"/>
  <c r="K235" i="13"/>
  <c r="M235" i="13"/>
  <c r="N235" i="13"/>
  <c r="O235" i="13"/>
  <c r="M209" i="13"/>
  <c r="P210" i="13"/>
  <c r="P211" i="13"/>
  <c r="Q211" i="13"/>
  <c r="P212" i="13"/>
  <c r="Q212" i="13"/>
  <c r="P213" i="13"/>
  <c r="Q213" i="13"/>
  <c r="P214" i="13"/>
  <c r="Q214" i="13"/>
  <c r="F174" i="13"/>
  <c r="G174" i="13"/>
  <c r="H174" i="13"/>
  <c r="I174" i="13"/>
  <c r="K174" i="13"/>
  <c r="M174" i="13"/>
  <c r="N174" i="13"/>
  <c r="O174" i="13"/>
  <c r="P184" i="13"/>
  <c r="Q184" i="13"/>
  <c r="P185" i="13"/>
  <c r="Q185" i="13"/>
  <c r="P186" i="13"/>
  <c r="Q186" i="13"/>
  <c r="P187" i="13"/>
  <c r="Q187" i="13"/>
  <c r="P188" i="13"/>
  <c r="Q188" i="13"/>
  <c r="P189" i="13"/>
  <c r="Q189" i="13"/>
  <c r="P192" i="13"/>
  <c r="Q192" i="13"/>
  <c r="Q183" i="13"/>
  <c r="P183" i="13"/>
  <c r="Q181" i="13"/>
  <c r="P181" i="13"/>
  <c r="Q180" i="13"/>
  <c r="P180" i="13"/>
  <c r="Q179" i="13"/>
  <c r="P179" i="13"/>
  <c r="Q178" i="13"/>
  <c r="P178" i="13"/>
  <c r="Q177" i="13"/>
  <c r="P177" i="13"/>
  <c r="Q176" i="13"/>
  <c r="P176" i="13"/>
  <c r="Q175" i="13"/>
  <c r="P175" i="13"/>
  <c r="F141" i="13"/>
  <c r="G141" i="13"/>
  <c r="H141" i="13"/>
  <c r="I141" i="13"/>
  <c r="K141" i="13"/>
  <c r="M141" i="13"/>
  <c r="N141" i="13"/>
  <c r="O141" i="13"/>
  <c r="F131" i="13"/>
  <c r="G131" i="13"/>
  <c r="H131" i="13"/>
  <c r="I131" i="13"/>
  <c r="K131" i="13"/>
  <c r="M131" i="13"/>
  <c r="N131" i="13"/>
  <c r="O131" i="13"/>
  <c r="F116" i="13"/>
  <c r="G116" i="13"/>
  <c r="H116" i="13"/>
  <c r="I116" i="13"/>
  <c r="K116" i="13"/>
  <c r="M116" i="13"/>
  <c r="N116" i="13"/>
  <c r="O116" i="13"/>
  <c r="F126" i="13"/>
  <c r="G126" i="13"/>
  <c r="H126" i="13"/>
  <c r="I126" i="13"/>
  <c r="K126" i="13"/>
  <c r="M126" i="13"/>
  <c r="N126" i="13"/>
  <c r="O126" i="13"/>
  <c r="H109" i="13"/>
  <c r="O109" i="13"/>
  <c r="G109" i="13"/>
  <c r="G97" i="13"/>
  <c r="H97" i="13"/>
  <c r="F82" i="13"/>
  <c r="G82" i="13"/>
  <c r="H82" i="13"/>
  <c r="I82" i="13"/>
  <c r="K82" i="13"/>
  <c r="M82" i="13"/>
  <c r="N82" i="13"/>
  <c r="O82" i="13"/>
  <c r="P78" i="13"/>
  <c r="H70" i="13"/>
  <c r="O70" i="13"/>
  <c r="I73" i="13"/>
  <c r="M73" i="13"/>
  <c r="F64" i="13"/>
  <c r="G64" i="13"/>
  <c r="H64" i="13"/>
  <c r="I64" i="13"/>
  <c r="O64" i="13"/>
  <c r="O57" i="13"/>
  <c r="P55" i="13"/>
  <c r="P167" i="13"/>
  <c r="Q167" i="13"/>
  <c r="P168" i="13"/>
  <c r="Q168" i="13"/>
  <c r="P169" i="13"/>
  <c r="Q169" i="13"/>
  <c r="P170" i="13"/>
  <c r="Q170" i="13"/>
  <c r="P161" i="13"/>
  <c r="Q161" i="13"/>
  <c r="P162" i="13"/>
  <c r="Q162" i="13"/>
  <c r="P163" i="13"/>
  <c r="Q163" i="13"/>
  <c r="P127" i="13"/>
  <c r="Q127" i="13"/>
  <c r="P128" i="13"/>
  <c r="Q128" i="13"/>
  <c r="P129" i="13"/>
  <c r="Q129" i="13"/>
  <c r="P132" i="13"/>
  <c r="Q132" i="13"/>
  <c r="P133" i="13"/>
  <c r="Q133" i="13"/>
  <c r="P134" i="13"/>
  <c r="Q134" i="13"/>
  <c r="P135" i="13"/>
  <c r="Q135" i="13"/>
  <c r="P136" i="13"/>
  <c r="Q136" i="13"/>
  <c r="P137" i="13"/>
  <c r="Q137" i="13"/>
  <c r="P138" i="13"/>
  <c r="Q138" i="13"/>
  <c r="P140" i="13"/>
  <c r="Q140" i="13"/>
  <c r="P142" i="13"/>
  <c r="Q142" i="13"/>
  <c r="P143" i="13"/>
  <c r="Q143" i="13"/>
  <c r="P146" i="13"/>
  <c r="Q146" i="13"/>
  <c r="P147" i="13"/>
  <c r="Q147" i="13"/>
  <c r="P148" i="13"/>
  <c r="Q148" i="13"/>
  <c r="P149" i="13"/>
  <c r="Q149" i="13"/>
  <c r="P150" i="13"/>
  <c r="Q150" i="13"/>
  <c r="P151" i="13"/>
  <c r="Q151" i="13"/>
  <c r="P152" i="13"/>
  <c r="Q152" i="13"/>
  <c r="P153" i="13"/>
  <c r="Q153" i="13"/>
  <c r="P154" i="13"/>
  <c r="Q154" i="13"/>
  <c r="P155" i="13"/>
  <c r="Q155" i="13"/>
  <c r="P156" i="13"/>
  <c r="Q156" i="13"/>
  <c r="P157" i="13"/>
  <c r="Q157" i="13"/>
  <c r="P158" i="13"/>
  <c r="Q158" i="13"/>
  <c r="P159" i="13"/>
  <c r="Q159" i="13"/>
  <c r="P108" i="13"/>
  <c r="Q108" i="13"/>
  <c r="P111" i="13"/>
  <c r="Q111" i="13"/>
  <c r="P113" i="13"/>
  <c r="Q113" i="13"/>
  <c r="P114" i="13"/>
  <c r="Q114" i="13"/>
  <c r="P117" i="13"/>
  <c r="Q117" i="13"/>
  <c r="P118" i="13"/>
  <c r="Q118" i="13"/>
  <c r="P119" i="13"/>
  <c r="Q119" i="13"/>
  <c r="P120" i="13"/>
  <c r="Q120" i="13"/>
  <c r="P121" i="13"/>
  <c r="Q121" i="13"/>
  <c r="P122" i="13"/>
  <c r="Q122" i="13"/>
  <c r="P123" i="13"/>
  <c r="Q123" i="13"/>
  <c r="P124" i="13"/>
  <c r="Q124" i="13"/>
  <c r="P125" i="13"/>
  <c r="Q125" i="13"/>
  <c r="P92" i="13"/>
  <c r="Q92" i="13"/>
  <c r="P93" i="13"/>
  <c r="Q93" i="13"/>
  <c r="P94" i="13"/>
  <c r="Q94" i="13"/>
  <c r="P98" i="13"/>
  <c r="Q98" i="13"/>
  <c r="P100" i="13"/>
  <c r="Q100" i="13"/>
  <c r="P101" i="13"/>
  <c r="Q101" i="13"/>
  <c r="P103" i="13"/>
  <c r="Q103" i="13"/>
  <c r="P104" i="13"/>
  <c r="Q104" i="13"/>
  <c r="O51" i="13"/>
  <c r="O50" i="13" s="1"/>
  <c r="G51" i="13"/>
  <c r="P83" i="13"/>
  <c r="Q83" i="13"/>
  <c r="P84" i="13"/>
  <c r="Q84" i="13"/>
  <c r="P85" i="13"/>
  <c r="Q85" i="13"/>
  <c r="P86" i="13"/>
  <c r="Q86" i="13"/>
  <c r="P87" i="13"/>
  <c r="Q87" i="13"/>
  <c r="P88" i="13"/>
  <c r="Q88" i="13"/>
  <c r="P89" i="13"/>
  <c r="Q89" i="13"/>
  <c r="P68" i="13"/>
  <c r="Q68" i="13"/>
  <c r="P69" i="13"/>
  <c r="Q69" i="13"/>
  <c r="P66" i="13"/>
  <c r="Q66" i="13"/>
  <c r="P67" i="13"/>
  <c r="Q67" i="13"/>
  <c r="P49" i="13"/>
  <c r="Q49" i="13"/>
  <c r="P52" i="13"/>
  <c r="Q52" i="13"/>
  <c r="P54" i="13"/>
  <c r="Q54" i="13"/>
  <c r="H51" i="13"/>
  <c r="H50" i="13" s="1"/>
  <c r="H48" i="13" s="1"/>
  <c r="F44" i="13"/>
  <c r="G44" i="13"/>
  <c r="H44" i="13"/>
  <c r="I44" i="13"/>
  <c r="K44" i="13"/>
  <c r="M44" i="13"/>
  <c r="N44" i="13"/>
  <c r="O44" i="13"/>
  <c r="F34" i="13"/>
  <c r="G34" i="13"/>
  <c r="H34" i="13"/>
  <c r="I34" i="13"/>
  <c r="K34" i="13"/>
  <c r="M34" i="13"/>
  <c r="N34" i="13"/>
  <c r="O34" i="13"/>
  <c r="Q46" i="13"/>
  <c r="P46" i="13"/>
  <c r="Q45" i="13"/>
  <c r="P45" i="13"/>
  <c r="Q43" i="13"/>
  <c r="P43" i="13"/>
  <c r="Q41" i="13"/>
  <c r="P41" i="13"/>
  <c r="Q40" i="13"/>
  <c r="P40" i="13"/>
  <c r="Q39" i="13"/>
  <c r="P39" i="13"/>
  <c r="Q38" i="13"/>
  <c r="P38" i="13"/>
  <c r="Q37" i="13"/>
  <c r="P37" i="13"/>
  <c r="Q36" i="13"/>
  <c r="P36" i="13"/>
  <c r="Q35" i="13"/>
  <c r="P35" i="13"/>
  <c r="P28" i="13"/>
  <c r="Q28" i="13"/>
  <c r="P29" i="13"/>
  <c r="Q29" i="13"/>
  <c r="P30" i="13"/>
  <c r="Q30" i="13"/>
  <c r="P31" i="13"/>
  <c r="Q31" i="13"/>
  <c r="P19" i="13"/>
  <c r="Q19" i="13"/>
  <c r="P20" i="13"/>
  <c r="Q20" i="13"/>
  <c r="P21" i="13"/>
  <c r="Q21" i="13"/>
  <c r="P22" i="13"/>
  <c r="Q22" i="13"/>
  <c r="P23" i="13"/>
  <c r="Q23" i="13"/>
  <c r="P24" i="13"/>
  <c r="Q24" i="13"/>
  <c r="P25" i="13"/>
  <c r="Q25" i="13"/>
  <c r="P26" i="13"/>
  <c r="Q26" i="13"/>
  <c r="H95" i="13"/>
  <c r="H90" i="13"/>
  <c r="N47" i="13" l="1"/>
  <c r="N190" i="13"/>
  <c r="P190" i="13" s="1"/>
  <c r="H421" i="13"/>
  <c r="G421" i="13"/>
  <c r="M421" i="13"/>
  <c r="H57" i="13"/>
  <c r="I70" i="13"/>
  <c r="M260" i="13"/>
  <c r="I260" i="13"/>
  <c r="P207" i="13"/>
  <c r="P215" i="13"/>
  <c r="K242" i="13"/>
  <c r="K241" i="13" s="1"/>
  <c r="G173" i="13"/>
  <c r="M217" i="13"/>
  <c r="M216" i="13" s="1"/>
  <c r="M249" i="13" s="1"/>
  <c r="M250" i="13" s="1"/>
  <c r="P227" i="13"/>
  <c r="K230" i="13"/>
  <c r="K228" i="13" s="1"/>
  <c r="M407" i="13"/>
  <c r="M406" i="13" s="1"/>
  <c r="I407" i="13"/>
  <c r="G164" i="13"/>
  <c r="Q205" i="13"/>
  <c r="P208" i="13"/>
  <c r="P234" i="13"/>
  <c r="P420" i="13"/>
  <c r="F242" i="13"/>
  <c r="F241" i="13" s="1"/>
  <c r="G90" i="13"/>
  <c r="O18" i="13"/>
  <c r="O90" i="13"/>
  <c r="G70" i="13"/>
  <c r="N73" i="13"/>
  <c r="Q201" i="13"/>
  <c r="Q234" i="13"/>
  <c r="Q232" i="13"/>
  <c r="G242" i="13"/>
  <c r="G241" i="13" s="1"/>
  <c r="M242" i="13"/>
  <c r="M241" i="13" s="1"/>
  <c r="M383" i="13"/>
  <c r="M382" i="13" s="1"/>
  <c r="H407" i="13"/>
  <c r="H406" i="13" s="1"/>
  <c r="F95" i="13"/>
  <c r="F73" i="13"/>
  <c r="G50" i="13"/>
  <c r="G48" i="13" s="1"/>
  <c r="P75" i="13"/>
  <c r="G95" i="13"/>
  <c r="M95" i="13"/>
  <c r="I95" i="13"/>
  <c r="P56" i="13"/>
  <c r="P63" i="13"/>
  <c r="P80" i="13"/>
  <c r="P245" i="13"/>
  <c r="G292" i="13"/>
  <c r="H292" i="13"/>
  <c r="H289" i="13" s="1"/>
  <c r="F18" i="13"/>
  <c r="F90" i="13"/>
  <c r="I57" i="13"/>
  <c r="N209" i="13"/>
  <c r="I230" i="13"/>
  <c r="I228" i="13" s="1"/>
  <c r="I252" i="13" s="1"/>
  <c r="H242" i="13"/>
  <c r="H241" i="13" s="1"/>
  <c r="F209" i="13"/>
  <c r="O95" i="13"/>
  <c r="K95" i="13"/>
  <c r="F173" i="13"/>
  <c r="P199" i="13"/>
  <c r="P205" i="13"/>
  <c r="P204" i="13"/>
  <c r="I209" i="13"/>
  <c r="I249" i="13" s="1"/>
  <c r="I250" i="13" s="1"/>
  <c r="P243" i="13"/>
  <c r="P396" i="13"/>
  <c r="F48" i="13"/>
  <c r="F230" i="13"/>
  <c r="F228" i="13" s="1"/>
  <c r="F292" i="13"/>
  <c r="F289" i="13" s="1"/>
  <c r="P62" i="13"/>
  <c r="P60" i="13"/>
  <c r="P79" i="13"/>
  <c r="P102" i="13"/>
  <c r="P106" i="13"/>
  <c r="Q190" i="13"/>
  <c r="P224" i="13"/>
  <c r="P223" i="13"/>
  <c r="P220" i="13"/>
  <c r="P219" i="13"/>
  <c r="H217" i="13"/>
  <c r="H216" i="13" s="1"/>
  <c r="P232" i="13"/>
  <c r="N230" i="13"/>
  <c r="N228" i="13" s="1"/>
  <c r="N252" i="13" s="1"/>
  <c r="N97" i="13"/>
  <c r="M230" i="13"/>
  <c r="M228" i="13" s="1"/>
  <c r="P247" i="13"/>
  <c r="N95" i="13"/>
  <c r="G33" i="13"/>
  <c r="P47" i="13"/>
  <c r="P99" i="13"/>
  <c r="G73" i="13"/>
  <c r="P76" i="13"/>
  <c r="P74" i="13"/>
  <c r="Q79" i="13"/>
  <c r="P112" i="13"/>
  <c r="P144" i="13"/>
  <c r="F105" i="13"/>
  <c r="F96" i="13" s="1"/>
  <c r="Q82" i="13"/>
  <c r="P131" i="13"/>
  <c r="Q435" i="13"/>
  <c r="Q116" i="13"/>
  <c r="Q391" i="13"/>
  <c r="Q126" i="13"/>
  <c r="P141" i="13"/>
  <c r="Q384" i="13"/>
  <c r="P174" i="13"/>
  <c r="G57" i="13"/>
  <c r="H193" i="13"/>
  <c r="H191" i="13" s="1"/>
  <c r="Q422" i="13"/>
  <c r="P440" i="13"/>
  <c r="Q55" i="13"/>
  <c r="P82" i="13"/>
  <c r="P201" i="13"/>
  <c r="P235" i="13"/>
  <c r="P126" i="13"/>
  <c r="G209" i="13"/>
  <c r="H209" i="13"/>
  <c r="O217" i="13"/>
  <c r="O216" i="13" s="1"/>
  <c r="O407" i="13"/>
  <c r="K407" i="13"/>
  <c r="G407" i="13"/>
  <c r="F57" i="13"/>
  <c r="F260" i="13"/>
  <c r="O48" i="13"/>
  <c r="H173" i="13"/>
  <c r="N173" i="13"/>
  <c r="P218" i="13"/>
  <c r="Q235" i="13"/>
  <c r="F320" i="13"/>
  <c r="O91" i="13"/>
  <c r="G18" i="13"/>
  <c r="H18" i="13"/>
  <c r="P91" i="13"/>
  <c r="P32" i="13"/>
  <c r="Q56" i="13"/>
  <c r="Q62" i="13"/>
  <c r="Q61" i="13"/>
  <c r="Q60" i="13"/>
  <c r="Q32" i="13"/>
  <c r="Q47" i="13"/>
  <c r="P61" i="13"/>
  <c r="G320" i="13"/>
  <c r="Q63" i="13"/>
  <c r="Q80" i="13"/>
  <c r="Q78" i="13"/>
  <c r="Q99" i="13"/>
  <c r="Q144" i="13"/>
  <c r="Q196" i="13"/>
  <c r="O193" i="13"/>
  <c r="O191" i="13" s="1"/>
  <c r="P200" i="13"/>
  <c r="P206" i="13"/>
  <c r="Q208" i="13"/>
  <c r="Q215" i="13"/>
  <c r="P225" i="13"/>
  <c r="P222" i="13"/>
  <c r="P221" i="13"/>
  <c r="N217" i="13"/>
  <c r="N216" i="13" s="1"/>
  <c r="Q227" i="13"/>
  <c r="P229" i="13"/>
  <c r="P233" i="13"/>
  <c r="P231" i="13"/>
  <c r="P374" i="13"/>
  <c r="F217" i="13"/>
  <c r="F216" i="13" s="1"/>
  <c r="Q76" i="13"/>
  <c r="Q75" i="13"/>
  <c r="Q74" i="13"/>
  <c r="P182" i="13"/>
  <c r="P196" i="13"/>
  <c r="Q200" i="13"/>
  <c r="Q204" i="13"/>
  <c r="G217" i="13"/>
  <c r="Q229" i="13"/>
  <c r="Q233" i="13"/>
  <c r="Q231" i="13"/>
  <c r="Q247" i="13"/>
  <c r="Q246" i="13"/>
  <c r="Q245" i="13"/>
  <c r="Q244" i="13"/>
  <c r="Q243" i="13"/>
  <c r="H73" i="13"/>
  <c r="M97" i="13"/>
  <c r="Q102" i="13"/>
  <c r="Q182" i="13"/>
  <c r="P246" i="13"/>
  <c r="P244" i="13"/>
  <c r="H320" i="13"/>
  <c r="O73" i="13"/>
  <c r="K73" i="13"/>
  <c r="Q112" i="13"/>
  <c r="Q199" i="13"/>
  <c r="Q207" i="13"/>
  <c r="Q206" i="13"/>
  <c r="Q225" i="13"/>
  <c r="Q222" i="13"/>
  <c r="Q221" i="13"/>
  <c r="Q219" i="13"/>
  <c r="K217" i="13"/>
  <c r="K216" i="13" s="1"/>
  <c r="G230" i="13"/>
  <c r="Q374" i="13"/>
  <c r="Q396" i="13"/>
  <c r="Q420" i="13"/>
  <c r="F407" i="13"/>
  <c r="F406" i="13" s="1"/>
  <c r="F130" i="13"/>
  <c r="K421" i="13"/>
  <c r="N421" i="13"/>
  <c r="J421" i="13"/>
  <c r="J406" i="13" s="1"/>
  <c r="J381" i="13" s="1"/>
  <c r="J380" i="13" s="1"/>
  <c r="O421" i="13"/>
  <c r="L421" i="13"/>
  <c r="L406" i="13" s="1"/>
  <c r="L381" i="13" s="1"/>
  <c r="L380" i="13" s="1"/>
  <c r="Q431" i="13"/>
  <c r="I421" i="13"/>
  <c r="I406" i="13" s="1"/>
  <c r="P431" i="13"/>
  <c r="P435" i="13"/>
  <c r="Q440" i="13"/>
  <c r="P445" i="13"/>
  <c r="Q445" i="13"/>
  <c r="P422" i="13"/>
  <c r="Q417" i="13"/>
  <c r="N407" i="13"/>
  <c r="P417" i="13"/>
  <c r="P391" i="13"/>
  <c r="N383" i="13"/>
  <c r="N382" i="13" s="1"/>
  <c r="F383" i="13"/>
  <c r="F382" i="13" s="1"/>
  <c r="O383" i="13"/>
  <c r="O382" i="13" s="1"/>
  <c r="I383" i="13"/>
  <c r="G383" i="13"/>
  <c r="H383" i="13"/>
  <c r="K383" i="13"/>
  <c r="K382" i="13" s="1"/>
  <c r="P384" i="13"/>
  <c r="H260" i="13"/>
  <c r="K260" i="13"/>
  <c r="G260" i="13"/>
  <c r="O228" i="13"/>
  <c r="O252" i="13" s="1"/>
  <c r="Q218" i="13"/>
  <c r="Q224" i="13"/>
  <c r="Q220" i="13"/>
  <c r="Q223" i="13"/>
  <c r="H228" i="13"/>
  <c r="O209" i="13"/>
  <c r="K209" i="13"/>
  <c r="Q210" i="13"/>
  <c r="G193" i="13"/>
  <c r="F193" i="13"/>
  <c r="F191" i="13" s="1"/>
  <c r="O173" i="13"/>
  <c r="K173" i="13"/>
  <c r="M173" i="13"/>
  <c r="I173" i="13"/>
  <c r="Q174" i="13"/>
  <c r="H130" i="13"/>
  <c r="Q141" i="13"/>
  <c r="G130" i="13"/>
  <c r="O130" i="13"/>
  <c r="Q131" i="13"/>
  <c r="P116" i="13"/>
  <c r="G105" i="13"/>
  <c r="O105" i="13"/>
  <c r="H105" i="13"/>
  <c r="Q106" i="13"/>
  <c r="I97" i="13"/>
  <c r="O97" i="13"/>
  <c r="K97" i="13"/>
  <c r="P44" i="13"/>
  <c r="H33" i="13"/>
  <c r="F33" i="13"/>
  <c r="Q44" i="13"/>
  <c r="O33" i="13"/>
  <c r="O81" i="13" s="1"/>
  <c r="Q34" i="13"/>
  <c r="P34" i="13"/>
  <c r="I382" i="13" l="1"/>
  <c r="O406" i="13"/>
  <c r="Q241" i="13"/>
  <c r="K252" i="13"/>
  <c r="F81" i="13"/>
  <c r="F115" i="13" s="1"/>
  <c r="F166" i="13" s="1"/>
  <c r="F171" i="13" s="1"/>
  <c r="F312" i="13"/>
  <c r="M381" i="13"/>
  <c r="M380" i="13" s="1"/>
  <c r="P242" i="13"/>
  <c r="P230" i="13"/>
  <c r="Q230" i="13"/>
  <c r="P97" i="13"/>
  <c r="Q242" i="13"/>
  <c r="P95" i="13"/>
  <c r="G81" i="13"/>
  <c r="H249" i="13"/>
  <c r="H250" i="13" s="1"/>
  <c r="Q95" i="13"/>
  <c r="G160" i="13"/>
  <c r="G96" i="13"/>
  <c r="G191" i="13"/>
  <c r="M252" i="13"/>
  <c r="G228" i="13"/>
  <c r="G252" i="13" s="1"/>
  <c r="F249" i="13"/>
  <c r="F250" i="13" s="1"/>
  <c r="G406" i="13"/>
  <c r="G289" i="13"/>
  <c r="F248" i="13"/>
  <c r="G382" i="13"/>
  <c r="G216" i="13"/>
  <c r="P241" i="13"/>
  <c r="N249" i="13"/>
  <c r="N250" i="13" s="1"/>
  <c r="Q73" i="13"/>
  <c r="P73" i="13"/>
  <c r="Q407" i="13"/>
  <c r="K406" i="13"/>
  <c r="K381" i="13" s="1"/>
  <c r="K380" i="13" s="1"/>
  <c r="Q216" i="13"/>
  <c r="P209" i="13"/>
  <c r="P228" i="13"/>
  <c r="P217" i="13"/>
  <c r="F252" i="13"/>
  <c r="H312" i="13"/>
  <c r="O248" i="13"/>
  <c r="Q217" i="13"/>
  <c r="N406" i="13"/>
  <c r="K249" i="13"/>
  <c r="K250" i="13" s="1"/>
  <c r="P216" i="13"/>
  <c r="P421" i="13"/>
  <c r="G312" i="13"/>
  <c r="Q91" i="13"/>
  <c r="F381" i="13"/>
  <c r="F380" i="13" s="1"/>
  <c r="Q209" i="13"/>
  <c r="O249" i="13"/>
  <c r="O250" i="13" s="1"/>
  <c r="H248" i="13"/>
  <c r="H81" i="13"/>
  <c r="H252" i="13"/>
  <c r="P173" i="13"/>
  <c r="Q421" i="13"/>
  <c r="I381" i="13"/>
  <c r="I380" i="13" s="1"/>
  <c r="O381" i="13"/>
  <c r="O380" i="13" s="1"/>
  <c r="P407" i="13"/>
  <c r="P383" i="13"/>
  <c r="H382" i="13"/>
  <c r="H381" i="13" s="1"/>
  <c r="H380" i="13" s="1"/>
  <c r="Q383" i="13"/>
  <c r="Q382" i="13"/>
  <c r="Q228" i="13"/>
  <c r="Q252" i="13" s="1"/>
  <c r="Q173" i="13"/>
  <c r="H96" i="13"/>
  <c r="O96" i="13"/>
  <c r="O115" i="13" s="1"/>
  <c r="Q97" i="13"/>
  <c r="G381" i="13" l="1"/>
  <c r="P252" i="13"/>
  <c r="G115" i="13"/>
  <c r="G166" i="13" s="1"/>
  <c r="G248" i="13"/>
  <c r="F256" i="13"/>
  <c r="F258" i="13" s="1"/>
  <c r="G249" i="13"/>
  <c r="G380" i="13"/>
  <c r="O256" i="13"/>
  <c r="O258" i="13" s="1"/>
  <c r="Q406" i="13"/>
  <c r="P406" i="13"/>
  <c r="Q249" i="13"/>
  <c r="Q250" i="13" s="1"/>
  <c r="P249" i="13"/>
  <c r="P250" i="13" s="1"/>
  <c r="N381" i="13"/>
  <c r="N380" i="13" s="1"/>
  <c r="P380" i="13" s="1"/>
  <c r="O145" i="13"/>
  <c r="O164" i="13" s="1"/>
  <c r="O160" i="13" s="1"/>
  <c r="O166" i="13"/>
  <c r="O171" i="13" s="1"/>
  <c r="H115" i="13"/>
  <c r="H256" i="13"/>
  <c r="H258" i="13" s="1"/>
  <c r="F145" i="13"/>
  <c r="F164" i="13" s="1"/>
  <c r="F160" i="13" s="1"/>
  <c r="Q380" i="13"/>
  <c r="Q381" i="13"/>
  <c r="P382" i="13"/>
  <c r="D258" i="13" l="1"/>
  <c r="G171" i="13"/>
  <c r="G250" i="13"/>
  <c r="G256" i="13"/>
  <c r="P381" i="13"/>
  <c r="H145" i="13"/>
  <c r="H166" i="13"/>
  <c r="E257" i="13" l="1"/>
  <c r="H171" i="13"/>
  <c r="H164" i="13"/>
  <c r="E258" i="13" l="1"/>
  <c r="G257" i="13" s="1"/>
  <c r="H160" i="13"/>
  <c r="G258" i="13" l="1"/>
  <c r="I257" i="13" l="1"/>
  <c r="Q257" i="13" l="1"/>
  <c r="K59" i="13" l="1"/>
  <c r="K58" i="13"/>
  <c r="K51" i="13"/>
  <c r="K50" i="13" s="1"/>
  <c r="K48" i="13" s="1"/>
  <c r="K297" i="13" l="1"/>
  <c r="K197" i="13"/>
  <c r="K198" i="13"/>
  <c r="K299" i="13"/>
  <c r="K300" i="13"/>
  <c r="K18" i="13"/>
  <c r="K320" i="13"/>
  <c r="K57" i="13"/>
  <c r="K312" i="13" l="1"/>
  <c r="K109" i="13"/>
  <c r="K105" i="13" s="1"/>
  <c r="K96" i="13" s="1"/>
  <c r="M18" i="13" l="1"/>
  <c r="M312" i="13" s="1"/>
  <c r="M320" i="13"/>
  <c r="K70" i="13"/>
  <c r="Q359" i="13"/>
  <c r="M58" i="13"/>
  <c r="M59" i="13"/>
  <c r="K130" i="13"/>
  <c r="K202" i="13" l="1"/>
  <c r="K203" i="13"/>
  <c r="M198" i="13"/>
  <c r="M299" i="13"/>
  <c r="M300" i="13"/>
  <c r="M297" i="13"/>
  <c r="M197" i="13"/>
  <c r="K64" i="13"/>
  <c r="Q59" i="13"/>
  <c r="M57" i="13"/>
  <c r="Q57" i="13" s="1"/>
  <c r="Q58" i="13"/>
  <c r="M109" i="13"/>
  <c r="M105" i="13" s="1"/>
  <c r="M96" i="13" s="1"/>
  <c r="M51" i="13"/>
  <c r="M50" i="13" s="1"/>
  <c r="M48" i="13" s="1"/>
  <c r="Q198" i="13" l="1"/>
  <c r="Q197" i="13"/>
  <c r="P107" i="13"/>
  <c r="K42" i="13"/>
  <c r="M130" i="13"/>
  <c r="M203" i="13" l="1"/>
  <c r="Q72" i="13"/>
  <c r="M70" i="13"/>
  <c r="Q70" i="13" s="1"/>
  <c r="Q71" i="13"/>
  <c r="P359" i="13"/>
  <c r="N59" i="13"/>
  <c r="N58" i="13"/>
  <c r="K33" i="13"/>
  <c r="K81" i="13" s="1"/>
  <c r="K115" i="13" s="1"/>
  <c r="K90" i="13"/>
  <c r="N197" i="13" l="1"/>
  <c r="P197" i="13" s="1"/>
  <c r="N297" i="13"/>
  <c r="P59" i="13"/>
  <c r="N300" i="13"/>
  <c r="N198" i="13"/>
  <c r="P198" i="13" s="1"/>
  <c r="N299" i="13"/>
  <c r="M202" i="13"/>
  <c r="M64" i="13"/>
  <c r="Q65" i="13"/>
  <c r="P27" i="13"/>
  <c r="P18" i="13" s="1"/>
  <c r="N18" i="13"/>
  <c r="N320" i="13"/>
  <c r="K145" i="13"/>
  <c r="K166" i="13"/>
  <c r="K171" i="13" s="1"/>
  <c r="P58" i="13"/>
  <c r="N57" i="13"/>
  <c r="N312" i="13" l="1"/>
  <c r="N51" i="13"/>
  <c r="P53" i="13"/>
  <c r="K164" i="13"/>
  <c r="K160" i="13" s="1"/>
  <c r="N109" i="13"/>
  <c r="P110" i="13"/>
  <c r="P57" i="13"/>
  <c r="P72" i="13"/>
  <c r="M42" i="13"/>
  <c r="Q64" i="13"/>
  <c r="P139" i="13" l="1"/>
  <c r="N130" i="13"/>
  <c r="N64" i="13"/>
  <c r="P65" i="13"/>
  <c r="P109" i="13"/>
  <c r="N105" i="13"/>
  <c r="N50" i="13"/>
  <c r="P51" i="13"/>
  <c r="N70" i="13"/>
  <c r="P70" i="13" s="1"/>
  <c r="P71" i="13"/>
  <c r="M33" i="13"/>
  <c r="M81" i="13" s="1"/>
  <c r="M115" i="13" s="1"/>
  <c r="M90" i="13"/>
  <c r="P130" i="13" l="1"/>
  <c r="N202" i="13"/>
  <c r="P202" i="13" s="1"/>
  <c r="N203" i="13"/>
  <c r="P203" i="13" s="1"/>
  <c r="M145" i="13"/>
  <c r="M166" i="13"/>
  <c r="M171" i="13" s="1"/>
  <c r="N48" i="13"/>
  <c r="P50" i="13"/>
  <c r="P64" i="13"/>
  <c r="N96" i="13"/>
  <c r="P96" i="13" s="1"/>
  <c r="P105" i="13"/>
  <c r="P48" i="13" l="1"/>
  <c r="N42" i="13"/>
  <c r="M164" i="13"/>
  <c r="M160" i="13" s="1"/>
  <c r="P42" i="13" l="1"/>
  <c r="P33" i="13" s="1"/>
  <c r="N33" i="13"/>
  <c r="N81" i="13" s="1"/>
  <c r="N90" i="13"/>
  <c r="P90" i="13" s="1"/>
  <c r="N115" i="13" l="1"/>
  <c r="P81" i="13"/>
  <c r="N145" i="13" l="1"/>
  <c r="P115" i="13"/>
  <c r="N166" i="13"/>
  <c r="N171" i="13" l="1"/>
  <c r="P171" i="13" s="1"/>
  <c r="P166" i="13"/>
  <c r="N164" i="13"/>
  <c r="P145" i="13"/>
  <c r="N160" i="13" l="1"/>
  <c r="P160" i="13" s="1"/>
  <c r="P164" i="13"/>
  <c r="Q361" i="13" l="1"/>
  <c r="P361" i="13" l="1"/>
  <c r="Q107" i="13" l="1"/>
  <c r="Q53" i="13"/>
  <c r="I51" i="13"/>
  <c r="I295" i="13" l="1"/>
  <c r="K295" i="13" s="1"/>
  <c r="M295" i="13" s="1"/>
  <c r="N295" i="13" s="1"/>
  <c r="I194" i="13"/>
  <c r="I293" i="13"/>
  <c r="I195" i="13"/>
  <c r="I130" i="13"/>
  <c r="Q139" i="13"/>
  <c r="Q51" i="13"/>
  <c r="I50" i="13"/>
  <c r="K293" i="13" l="1"/>
  <c r="I292" i="13"/>
  <c r="I289" i="13" s="1"/>
  <c r="K195" i="13"/>
  <c r="M195" i="13" s="1"/>
  <c r="N195" i="13" s="1"/>
  <c r="P195" i="13" s="1"/>
  <c r="K194" i="13"/>
  <c r="I193" i="13"/>
  <c r="Q130" i="13"/>
  <c r="I203" i="13"/>
  <c r="Q203" i="13" s="1"/>
  <c r="I202" i="13"/>
  <c r="Q202" i="13" s="1"/>
  <c r="I48" i="13"/>
  <c r="Q50" i="13"/>
  <c r="Q195" i="13" l="1"/>
  <c r="I191" i="13"/>
  <c r="M194" i="13"/>
  <c r="K193" i="13"/>
  <c r="K191" i="13" s="1"/>
  <c r="K248" i="13" s="1"/>
  <c r="K256" i="13" s="1"/>
  <c r="M293" i="13"/>
  <c r="K292" i="13"/>
  <c r="K289" i="13" s="1"/>
  <c r="Q48" i="13"/>
  <c r="I42" i="13"/>
  <c r="N194" i="13" l="1"/>
  <c r="M193" i="13"/>
  <c r="Q194" i="13"/>
  <c r="M292" i="13"/>
  <c r="M289" i="13" s="1"/>
  <c r="N293" i="13"/>
  <c r="N292" i="13" s="1"/>
  <c r="N289" i="13" s="1"/>
  <c r="I248" i="13"/>
  <c r="I256" i="13" s="1"/>
  <c r="I258" i="13" s="1"/>
  <c r="K257" i="13" s="1"/>
  <c r="K258" i="13" s="1"/>
  <c r="M257" i="13" s="1"/>
  <c r="I33" i="13"/>
  <c r="Q42" i="13"/>
  <c r="Q33" i="13" s="1"/>
  <c r="M191" i="13" l="1"/>
  <c r="Q193" i="13"/>
  <c r="N193" i="13"/>
  <c r="P194" i="13"/>
  <c r="I320" i="13"/>
  <c r="Q27" i="13"/>
  <c r="Q18" i="13" s="1"/>
  <c r="I18" i="13"/>
  <c r="I90" i="13"/>
  <c r="Q90" i="13" s="1"/>
  <c r="M248" i="13" l="1"/>
  <c r="M256" i="13" s="1"/>
  <c r="M258" i="13" s="1"/>
  <c r="N257" i="13" s="1"/>
  <c r="Q191" i="13"/>
  <c r="Q248" i="13" s="1"/>
  <c r="Q256" i="13" s="1"/>
  <c r="Q258" i="13" s="1"/>
  <c r="N191" i="13"/>
  <c r="P193" i="13"/>
  <c r="I312" i="13"/>
  <c r="I81" i="13"/>
  <c r="N248" i="13" l="1"/>
  <c r="N256" i="13" s="1"/>
  <c r="N258" i="13" s="1"/>
  <c r="P191" i="13"/>
  <c r="P248" i="13" s="1"/>
  <c r="P256" i="13" s="1"/>
  <c r="P258" i="13" s="1"/>
  <c r="Q81" i="13"/>
  <c r="I109" i="13" l="1"/>
  <c r="Q110" i="13"/>
  <c r="Q109" i="13" l="1"/>
  <c r="I105" i="13"/>
  <c r="I96" i="13" l="1"/>
  <c r="Q105" i="13"/>
  <c r="Q96" i="13" l="1"/>
  <c r="I115" i="13"/>
  <c r="I145" i="13" l="1"/>
  <c r="Q115" i="13"/>
  <c r="I166" i="13"/>
  <c r="I171" i="13" l="1"/>
  <c r="Q171" i="13" s="1"/>
  <c r="Q166" i="13"/>
  <c r="Q145" i="13"/>
  <c r="I164" i="13"/>
  <c r="Q164" i="13" l="1"/>
  <c r="I160" i="13"/>
  <c r="Q160" i="13" s="1"/>
</calcChain>
</file>

<file path=xl/sharedStrings.xml><?xml version="1.0" encoding="utf-8"?>
<sst xmlns="http://schemas.openxmlformats.org/spreadsheetml/2006/main" count="1600" uniqueCount="742">
  <si>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</si>
  <si>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</si>
  <si>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</si>
  <si>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</si>
  <si>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</si>
  <si>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</si>
  <si>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</si>
  <si>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</si>
  <si>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</si>
  <si>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</si>
  <si>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</si>
  <si>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</si>
  <si>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</si>
  <si>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</si>
  <si>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</si>
  <si>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</si>
  <si>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</si>
  <si>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</si>
  <si>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</si>
  <si>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</si>
  <si>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</si>
  <si>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</si>
  <si>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</si>
  <si>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</si>
  <si>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</si>
  <si>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</si>
  <si>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</si>
  <si>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</si>
  <si>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</si>
  <si>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</si>
  <si>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</si>
  <si>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</si>
  <si>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</si>
  <si>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</si>
  <si>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</si>
  <si>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</si>
  <si>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</si>
  <si>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</si>
  <si>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</si>
  <si>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</si>
  <si>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</si>
  <si>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</si>
  <si>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</si>
  <si>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</si>
  <si>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</si>
  <si>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</si>
  <si>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</si>
  <si>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</si>
  <si>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</si>
  <si>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</si>
  <si>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</si>
  <si>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</si>
  <si>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</si>
  <si>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</si>
  <si>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</si>
  <si>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</si>
  <si>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</si>
  <si>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</si>
  <si>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</si>
  <si>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</si>
  <si>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</si>
  <si>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</si>
  <si>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</si>
  <si>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</si>
  <si>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</si>
  <si>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</si>
  <si>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</si>
  <si>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</si>
  <si>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</si>
  <si>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</si>
  <si>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</si>
  <si>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</si>
  <si>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</si>
  <si>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</si>
  <si>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</si>
  <si>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</si>
  <si>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</si>
  <si>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</si>
  <si>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</si>
  <si>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</si>
  <si>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</si>
  <si>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</si>
  <si>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</si>
  <si>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</si>
  <si>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</si>
  <si>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</si>
  <si>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</si>
  <si>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</si>
  <si>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</si>
  <si>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</si>
  <si>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</si>
  <si>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</si>
  <si>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</si>
  <si>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</si>
  <si>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</si>
  <si>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</si>
  <si>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</si>
  <si>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</si>
  <si>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</si>
  <si>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</si>
  <si>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</si>
  <si>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</si>
  <si>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</si>
  <si>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</si>
  <si>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</si>
  <si>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</si>
  <si>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</si>
  <si>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</si>
  <si>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</si>
  <si>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</si>
  <si>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</si>
  <si>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</si>
  <si>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</si>
  <si>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</si>
  <si>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</si>
  <si>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</si>
  <si>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</si>
  <si>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</si>
  <si>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</si>
  <si>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</si>
  <si>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</si>
  <si>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</si>
  <si>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</si>
  <si>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</si>
  <si>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</si>
  <si>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</si>
  <si>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</si>
  <si>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</si>
  <si>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</si>
  <si>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</si>
  <si>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</si>
  <si>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</si>
  <si>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</si>
  <si>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</si>
  <si>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</si>
  <si>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</si>
  <si>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</si>
  <si>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</si>
  <si>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</si>
  <si>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</si>
  <si>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</si>
  <si>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</si>
  <si>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</si>
  <si>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</si>
  <si>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</si>
  <si>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</si>
  <si>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</si>
  <si>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</si>
  <si>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</si>
  <si>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</si>
  <si>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</si>
  <si>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</si>
  <si>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</si>
  <si>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</si>
  <si>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</si>
  <si>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</si>
  <si>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</si>
  <si>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</si>
  <si>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</si>
  <si>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</si>
  <si>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</si>
  <si>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</si>
  <si>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</si>
  <si>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</si>
  <si>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</si>
  <si>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</si>
  <si>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</si>
  <si>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</si>
  <si>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</si>
  <si>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</si>
  <si>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</si>
  <si>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</si>
  <si>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</si>
  <si>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</si>
  <si>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</si>
  <si>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</si>
  <si>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</si>
  <si>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</si>
  <si>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</si>
  <si>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</si>
  <si>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</si>
  <si>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</si>
  <si>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</si>
  <si>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</si>
  <si>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</si>
  <si>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</si>
  <si>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</si>
  <si>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</si>
  <si>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</si>
  <si>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</si>
  <si>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</si>
  <si>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</si>
  <si>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</si>
  <si>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</si>
  <si>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</si>
  <si>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</si>
  <si>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</si>
  <si>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</si>
  <si>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</si>
  <si>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</si>
  <si>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</si>
  <si>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</si>
  <si>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</si>
  <si>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</si>
  <si>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</si>
  <si>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</si>
  <si>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</si>
  <si>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</si>
  <si>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</si>
  <si>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</si>
  <si>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</si>
  <si>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</si>
  <si>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</si>
  <si>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</si>
  <si>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</si>
  <si>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</si>
  <si>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</si>
  <si>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</si>
  <si>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</si>
  <si>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</si>
  <si>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</si>
  <si>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</si>
  <si>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</si>
  <si>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</si>
  <si>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</si>
  <si>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</si>
  <si>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</si>
  <si>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</si>
  <si>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</si>
  <si>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</si>
  <si>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</si>
  <si>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</si>
  <si>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</si>
  <si>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</si>
  <si>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</si>
  <si>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</si>
  <si>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</si>
  <si>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</si>
  <si>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</si>
  <si>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</si>
  <si>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</si>
  <si>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</si>
  <si>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</si>
  <si>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</si>
  <si>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</si>
  <si>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</si>
  <si>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</si>
  <si>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</si>
  <si>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</si>
  <si>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</si>
  <si>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</si>
  <si>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</si>
  <si>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</si>
  <si>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</si>
  <si>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</si>
  <si>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</si>
  <si>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</si>
  <si>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</si>
  <si>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</si>
  <si>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</si>
  <si>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</si>
  <si>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</si>
  <si>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</si>
  <si>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</si>
  <si>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</si>
  <si>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</si>
  <si>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</si>
  <si>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</si>
  <si>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</si>
  <si>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</si>
  <si>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</si>
  <si>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</si>
  <si>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</si>
  <si>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</si>
  <si>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</si>
  <si>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</si>
  <si>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</si>
  <si>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</si>
  <si>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</si>
  <si>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</si>
  <si>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</si>
  <si>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</si>
  <si>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</si>
  <si>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</si>
  <si>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</si>
  <si>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</si>
  <si>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</si>
  <si>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</si>
  <si>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</si>
  <si>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</si>
  <si>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</si>
  <si>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</si>
  <si>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</si>
  <si>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</si>
  <si>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</si>
  <si>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</si>
  <si>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</si>
  <si>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</si>
  <si>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</si>
  <si>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</si>
  <si>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</si>
  <si>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</si>
  <si>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</si>
  <si>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</si>
  <si>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</si>
  <si>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</si>
  <si>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</si>
  <si>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</si>
  <si>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</si>
  <si>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</si>
  <si>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</si>
  <si>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</si>
  <si>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</si>
  <si>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</si>
  <si>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</si>
  <si>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</si>
  <si>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</si>
  <si>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</si>
  <si>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</si>
  <si>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</si>
  <si>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</si>
  <si>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</si>
  <si>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</si>
  <si>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</si>
  <si>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</si>
  <si>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</si>
  <si>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</si>
  <si>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</si>
  <si>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</si>
  <si>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</si>
  <si>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</si>
  <si>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</si>
  <si>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</si>
  <si>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</si>
  <si>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</si>
  <si>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</si>
  <si>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</si>
  <si>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</si>
  <si>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</si>
  <si>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</si>
  <si>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</si>
  <si>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</si>
  <si>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</si>
  <si>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</si>
  <si>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</si>
  <si>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</si>
  <si>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</si>
  <si>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</si>
  <si>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</si>
  <si>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</si>
  <si>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</si>
  <si>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</si>
  <si>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</si>
  <si>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</si>
  <si>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</si>
  <si>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</si>
  <si>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</si>
  <si>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</si>
  <si>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</si>
  <si>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</si>
  <si>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</si>
  <si>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</si>
  <si>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</si>
  <si>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</si>
  <si>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</si>
  <si>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</si>
  <si>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</si>
  <si>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</si>
  <si>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</si>
  <si>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</si>
  <si>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</si>
  <si>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</si>
  <si>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</si>
  <si>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</si>
  <si>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</si>
  <si>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</si>
  <si>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</si>
  <si>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</si>
  <si>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</si>
  <si>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</si>
  <si>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</si>
  <si>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</si>
  <si>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</si>
  <si>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</si>
  <si>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</si>
  <si>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</si>
  <si>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</si>
  <si>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</si>
  <si>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</si>
  <si>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</si>
  <si>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</si>
  <si>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</si>
  <si>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</si>
  <si>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</si>
  <si>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</si>
  <si>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</si>
  <si>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</si>
  <si>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</si>
  <si>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</si>
  <si>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</si>
  <si>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</si>
  <si>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</si>
  <si>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</si>
  <si>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</si>
  <si>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</si>
  <si>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</si>
  <si>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</si>
  <si>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</si>
  <si>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</si>
  <si>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</si>
  <si>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</si>
  <si>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</si>
  <si>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</si>
  <si>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</si>
  <si>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</si>
  <si>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</si>
  <si>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</si>
  <si>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</si>
  <si>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</si>
  <si>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</si>
  <si>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</si>
  <si>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</si>
  <si>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</si>
  <si>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</si>
  <si>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</si>
  <si>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</si>
  <si>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</si>
  <si>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</si>
  <si>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</si>
  <si>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</si>
  <si>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</si>
  <si>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</si>
  <si>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</si>
  <si>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</si>
  <si>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</si>
  <si>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</si>
  <si>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</si>
  <si>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</si>
  <si>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</si>
  <si>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</si>
  <si>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</si>
  <si>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</si>
  <si>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</si>
  <si>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</si>
  <si>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</si>
  <si>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</si>
  <si>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</si>
  <si>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</si>
  <si>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</si>
  <si>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</si>
  <si>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</si>
  <si>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</si>
  <si>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</si>
  <si>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</si>
  <si>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</si>
  <si>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</si>
  <si>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</si>
  <si>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</si>
  <si>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</si>
  <si>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</si>
  <si>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</si>
  <si>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</si>
  <si>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</si>
  <si>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</si>
  <si>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</si>
  <si>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</si>
  <si>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</si>
  <si>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</si>
  <si>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</si>
  <si>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</si>
  <si>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</si>
  <si>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</si>
  <si>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</si>
  <si>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</si>
  <si>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</si>
  <si>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</si>
  <si>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</si>
  <si>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</si>
  <si>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</si>
  <si>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</si>
  <si>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</si>
  <si>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</si>
  <si>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</si>
  <si>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</si>
  <si>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</si>
  <si>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</si>
  <si>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</si>
  <si>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</si>
  <si>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</si>
  <si>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</si>
  <si>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</si>
  <si>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</si>
  <si>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</si>
  <si>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</si>
  <si>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</si>
  <si>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</si>
  <si>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</si>
  <si>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</si>
  <si>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</si>
  <si>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</si>
  <si>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</si>
  <si>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</si>
  <si>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</si>
  <si>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</si>
  <si>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</si>
  <si>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</si>
  <si>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</si>
  <si>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</si>
  <si>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</si>
  <si>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</si>
  <si>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</si>
  <si>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</si>
  <si>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</si>
  <si>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</si>
  <si>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</si>
  <si>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</si>
  <si>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</si>
  <si>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</si>
  <si>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</si>
  <si>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</si>
  <si>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</si>
  <si>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</si>
  <si>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</si>
  <si>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</si>
  <si>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</si>
  <si>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</si>
  <si>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</si>
  <si>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</si>
  <si>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</si>
  <si>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</si>
  <si>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</si>
  <si>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</si>
  <si>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</si>
  <si>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</si>
  <si>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</si>
  <si>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</si>
  <si>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</si>
  <si>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</si>
  <si>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</si>
  <si>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</si>
  <si>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</si>
  <si>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</si>
  <si>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</si>
  <si>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</si>
  <si>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</si>
  <si>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</si>
  <si>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</si>
  <si>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</si>
  <si>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</si>
  <si>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</si>
  <si>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</si>
  <si>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</si>
  <si>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</si>
  <si>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</si>
  <si>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</si>
  <si>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</si>
  <si>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</si>
  <si>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</si>
  <si>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</si>
  <si>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</si>
  <si>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</si>
  <si>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</si>
  <si>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</si>
  <si>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</si>
  <si>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</si>
  <si>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</si>
  <si>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</si>
  <si>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</si>
  <si>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</si>
  <si>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</si>
  <si>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</si>
  <si>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</si>
  <si>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</si>
  <si>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</si>
  <si>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</si>
  <si>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</si>
  <si>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</si>
  <si>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</si>
  <si>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</si>
  <si>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</si>
  <si>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</si>
  <si>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</si>
  <si>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</si>
  <si>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</si>
  <si>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</si>
  <si>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</si>
  <si>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</si>
  <si>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</si>
  <si>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</si>
  <si>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</si>
  <si>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</si>
  <si>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</si>
  <si>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</si>
  <si>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</si>
  <si>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</si>
  <si>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</si>
  <si>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</si>
  <si>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</si>
  <si>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</si>
  <si>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</si>
  <si>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</si>
  <si>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</si>
  <si>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</si>
  <si>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</si>
  <si>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</si>
  <si>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</si>
  <si>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</si>
  <si>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</si>
  <si>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</si>
  <si>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</si>
  <si>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</si>
  <si>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</si>
  <si>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</si>
  <si>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</si>
  <si>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</si>
  <si>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</si>
  <si>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</si>
  <si>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</si>
  <si>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</si>
  <si>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</si>
  <si>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</si>
  <si>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</si>
  <si>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</si>
  <si>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</si>
  <si>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</si>
  <si>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</si>
  <si>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</si>
  <si>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</si>
  <si>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</si>
  <si>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</si>
  <si>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</si>
  <si>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</si>
  <si>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</si>
  <si>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</si>
  <si>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</si>
  <si>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</si>
  <si>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</si>
  <si>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</si>
  <si>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</si>
  <si>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</si>
  <si>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</si>
  <si>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</si>
  <si>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</si>
  <si>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</si>
  <si>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</si>
  <si>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</si>
  <si>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</si>
  <si>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</si>
  <si>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</si>
  <si>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</si>
  <si>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</si>
  <si>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</si>
  <si>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</si>
  <si>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</si>
  <si>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</si>
  <si>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</si>
  <si>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</si>
  <si>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</si>
  <si>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</si>
  <si>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</si>
  <si>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</si>
  <si>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</si>
  <si>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</si>
  <si>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</si>
  <si>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</si>
  <si>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</si>
  <si>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</si>
  <si>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</si>
  <si>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</si>
  <si>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</si>
  <si>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</si>
  <si>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</si>
  <si>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</si>
  <si>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</si>
  <si>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</si>
  <si>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</si>
  <si>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</si>
  <si>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</si>
  <si>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</si>
  <si>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</si>
  <si>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</si>
  <si>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</si>
  <si>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</si>
  <si>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</si>
  <si>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</si>
  <si>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</si>
  <si>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</si>
  <si>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</si>
  <si>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</si>
  <si>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</si>
  <si>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</si>
  <si>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</si>
  <si>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</si>
  <si>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</si>
  <si>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</si>
  <si>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</si>
  <si>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</si>
  <si>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</si>
  <si>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</si>
  <si>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</si>
  <si>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</si>
  <si>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</si>
  <si>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</si>
  <si>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</si>
  <si>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</si>
  <si>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</si>
  <si>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</si>
  <si>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</si>
  <si>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</si>
  <si>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</si>
  <si>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</si>
  <si>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</si>
  <si>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</si>
  <si>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</si>
  <si>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</si>
  <si>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</si>
  <si>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</si>
  <si>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</si>
  <si>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</si>
  <si>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</si>
  <si>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</si>
  <si>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</si>
  <si>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</si>
  <si>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</si>
  <si>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</si>
  <si>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</si>
  <si>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</si>
  <si>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</si>
  <si>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 xml:space="preserve">План </t>
  </si>
  <si>
    <t>Утвержденный план</t>
  </si>
  <si>
    <t>2024 Год</t>
  </si>
  <si>
    <t>Субъект Российской Федерации: Томская область</t>
  </si>
  <si>
    <t>Проект инвестиционной программы Акционерное общество "Томская энергосбытовая компания"</t>
  </si>
  <si>
    <t>2025 Год</t>
  </si>
  <si>
    <t>2026 Год</t>
  </si>
  <si>
    <t>2027 Год</t>
  </si>
  <si>
    <t>2023 Год</t>
  </si>
  <si>
    <t>2022 Год</t>
  </si>
  <si>
    <t>4.12</t>
  </si>
  <si>
    <t>Год раскрытия информации: 2025</t>
  </si>
  <si>
    <t>Утвержденные плановые значения показателей приведены в соответствии с Приказом Департамента тарифного регулирования Томской области от 30.11.2024 № 6-447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</si>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</sst>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_-* #,##0.0_р_._-;\-* #,##0.0_р_._-;_-* &quot;-&quot;??_р_._-;_-@_-"/>
  </numFmts>
  <fonts count="4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7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4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5" fillId="0" borderId="0"/>
    <xf numFmtId="0" fontId="1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/>
    <xf numFmtId="0" fontId="34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4" fillId="0" borderId="0" applyFont="0" applyFill="0" applyBorder="0" applyAlignment="0" applyProtection="0"/>
    <xf numFmtId="164" fontId="34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4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24" fillId="4" borderId="0" applyNumberFormat="0" applyBorder="0" applyAlignment="0" applyProtection="0"/>
    <xf numFmtId="9" fontId="34" fillId="0" borderId="0" applyFont="0" applyFill="0" applyBorder="0" applyAlignment="0" applyProtection="0"/>
  </cellStyleXfs>
  <cellXfs count="57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6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5" fillId="0" borderId="10" xfId="43" applyFont="1" applyFill="1" applyBorder="1" applyAlignment="1">
      <alignment horizontal="center" vertical="center" wrapText="1"/>
    </xf>
    <xf numFmtId="164" fontId="1" fillId="0" borderId="10" xfId="68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0" fontId="1" fillId="0" borderId="10" xfId="43" applyFont="1" applyFill="1" applyBorder="1" applyAlignment="1">
      <alignment horizontal="left" vertical="center" indent="7"/>
    </xf>
    <xf numFmtId="49" fontId="26" fillId="0" borderId="0" xfId="43" applyNumberFormat="1" applyFont="1" applyFill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center" vertical="center"/>
    </xf>
    <xf numFmtId="0" fontId="37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25" borderId="0" xfId="43" applyFont="1" applyFill="1"/>
    <xf numFmtId="0" fontId="1" fillId="25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26" fillId="0" borderId="10" xfId="43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43" applyFont="1" applyFill="1" applyBorder="1" applyAlignment="1">
      <alignment horizontal="center" vertical="center" wrapText="1"/>
    </xf>
    <xf numFmtId="49" fontId="26" fillId="0" borderId="10" xfId="43" applyNumberFormat="1" applyFont="1" applyFill="1" applyBorder="1" applyAlignment="1">
      <alignment horizontal="center" vertical="center"/>
    </xf>
    <xf numFmtId="0" fontId="1" fillId="24" borderId="0" xfId="43" applyFont="1" applyFill="1" applyAlignment="1">
      <alignment vertical="center"/>
    </xf>
    <xf numFmtId="0" fontId="1" fillId="24" borderId="0" xfId="43" applyFont="1" applyFill="1"/>
    <xf numFmtId="49" fontId="30" fillId="0" borderId="10" xfId="43" applyNumberFormat="1" applyFont="1" applyFill="1" applyBorder="1" applyAlignment="1">
      <alignment horizontal="center" vertical="center"/>
    </xf>
    <xf numFmtId="0" fontId="30" fillId="0" borderId="10" xfId="43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164" fontId="26" fillId="0" borderId="10" xfId="68" applyFont="1" applyFill="1" applyBorder="1" applyAlignment="1">
      <alignment horizontal="center" vertical="center"/>
    </xf>
    <xf numFmtId="164" fontId="41" fillId="0" borderId="10" xfId="68" applyFont="1" applyFill="1" applyBorder="1"/>
    <xf numFmtId="164" fontId="41" fillId="0" borderId="10" xfId="68" applyFont="1" applyFill="1" applyBorder="1" applyAlignment="1">
      <alignment horizontal="center" vertical="center"/>
    </xf>
    <xf numFmtId="10" fontId="26" fillId="0" borderId="10" xfId="76" applyNumberFormat="1" applyFont="1" applyFill="1" applyBorder="1" applyAlignment="1">
      <alignment horizontal="center" vertical="center"/>
    </xf>
    <xf numFmtId="167" fontId="26" fillId="0" borderId="10" xfId="68" applyNumberFormat="1" applyFont="1" applyFill="1" applyBorder="1" applyAlignment="1">
      <alignment horizontal="center" vertical="center"/>
    </xf>
    <xf numFmtId="167" fontId="1" fillId="0" borderId="10" xfId="68" applyNumberFormat="1" applyFont="1" applyFill="1" applyBorder="1" applyAlignment="1">
      <alignment horizontal="center" vertical="center"/>
    </xf>
    <xf numFmtId="49" fontId="30" fillId="0" borderId="10" xfId="43" applyNumberFormat="1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1" fillId="0" borderId="10" xfId="43" applyFont="1" applyFill="1" applyBorder="1" applyAlignment="1">
      <alignment horizontal="left" vertical="center" wrapText="1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0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49" fontId="30" fillId="0" borderId="10" xfId="43" applyNumberFormat="1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0" fontId="31" fillId="0" borderId="0" xfId="43" applyFont="1" applyFill="1" applyAlignment="1">
      <alignment horizontal="center" vertical="center" wrapText="1"/>
    </xf>
    <xf numFmtId="0" fontId="39" fillId="0" borderId="0" xfId="43" applyFont="1" applyFill="1" applyAlignment="1">
      <alignment horizontal="center" vertical="center" wrapText="1"/>
    </xf>
    <xf numFmtId="49" fontId="40" fillId="0" borderId="10" xfId="43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top"/>
    </xf>
    <xf numFmtId="0" fontId="37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vertical="top" wrapText="1"/>
    </xf>
  </cellXfs>
  <cellStyles count="77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Плохой 2" xfId="57" xr:uid="{00000000-0005-0000-0000-000039000000}"/>
    <cellStyle name="Пояснение 2" xfId="58" xr:uid="{00000000-0005-0000-0000-00003A000000}"/>
    <cellStyle name="Примечание 2" xfId="59" xr:uid="{00000000-0005-0000-0000-00003B000000}"/>
    <cellStyle name="Процентный" xfId="76" builtinId="5"/>
    <cellStyle name="Процентный 2" xfId="60" xr:uid="{00000000-0005-0000-0000-00003D000000}"/>
    <cellStyle name="Процентный 2 3" xfId="61" xr:uid="{00000000-0005-0000-0000-00003E000000}"/>
    <cellStyle name="Процентный 2 3 2" xfId="62" xr:uid="{00000000-0005-0000-0000-00003F000000}"/>
    <cellStyle name="Процентный 3" xfId="63" xr:uid="{00000000-0005-0000-0000-000040000000}"/>
    <cellStyle name="Процентный 4" xfId="64" xr:uid="{00000000-0005-0000-0000-000041000000}"/>
    <cellStyle name="Связанная ячейка 2" xfId="65" xr:uid="{00000000-0005-0000-0000-000042000000}"/>
    <cellStyle name="Стиль 1" xfId="66" xr:uid="{00000000-0005-0000-0000-000043000000}"/>
    <cellStyle name="Текст предупреждения 2" xfId="67" xr:uid="{00000000-0005-0000-0000-000044000000}"/>
    <cellStyle name="Финансовый" xfId="68" builtinId="3"/>
    <cellStyle name="Финансовый 2" xfId="69" xr:uid="{00000000-0005-0000-0000-000046000000}"/>
    <cellStyle name="Финансовый 2 2 2 2 2" xfId="70" xr:uid="{00000000-0005-0000-0000-000047000000}"/>
    <cellStyle name="Финансовый 3" xfId="71" xr:uid="{00000000-0005-0000-0000-000048000000}"/>
    <cellStyle name="Финансовый 5" xfId="72" xr:uid="{00000000-0005-0000-0000-000049000000}"/>
    <cellStyle name="Финансовый 5 2" xfId="73" xr:uid="{00000000-0005-0000-0000-00004A000000}"/>
    <cellStyle name="Финансовый 6" xfId="74" xr:uid="{00000000-0005-0000-0000-00004B000000}"/>
    <cellStyle name="Хороший 2" xfId="75" xr:uid="{00000000-0005-0000-0000-00004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3"/>
  <sheetViews>
    <sheetView tabSelected="1" view="pageBreakPreview" zoomScale="80" zoomScaleNormal="100" zoomScaleSheetLayoutView="80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A17" sqref="A17:XFD374"/>
    </sheetView>
  </sheetViews>
  <sheetFormatPr defaultColWidth="10.28515625" defaultRowHeight="15.75" x14ac:dyDescent="0.25"/>
  <cols>
    <col min="1" max="1" width="10.140625" style="17" customWidth="1"/>
    <col min="2" max="2" width="85.28515625" style="9" customWidth="1"/>
    <col min="3" max="3" width="12.28515625" style="10" customWidth="1"/>
    <col min="4" max="4" width="14.85546875" style="10" bestFit="1" customWidth="1"/>
    <col min="5" max="5" width="15.7109375" style="11" customWidth="1"/>
    <col min="6" max="6" width="15.140625" style="11" customWidth="1"/>
    <col min="7" max="7" width="19.42578125" style="12" customWidth="1"/>
    <col min="8" max="8" width="15.28515625" style="12" customWidth="1"/>
    <col min="9" max="9" width="19.85546875" style="12" customWidth="1"/>
    <col min="10" max="10" width="15.140625" style="12" customWidth="1"/>
    <col min="11" max="11" width="19.85546875" style="12" customWidth="1"/>
    <col min="12" max="12" width="15" style="12" customWidth="1"/>
    <col min="13" max="13" width="18.85546875" style="12" customWidth="1"/>
    <col min="14" max="14" width="15" style="12" customWidth="1"/>
    <col min="15" max="15" width="18.85546875" style="12" customWidth="1"/>
    <col min="16" max="16" width="16" style="12" bestFit="1" customWidth="1"/>
    <col min="17" max="17" width="19.5703125" style="12" customWidth="1"/>
    <col min="18" max="16384" width="10.28515625" style="12"/>
  </cols>
  <sheetData>
    <row r="1" spans="1:17" ht="15.6" customHeight="1" x14ac:dyDescent="0.25">
      <c r="A1" s="50" t="s">
        <v>727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17" ht="15.6" customHeight="1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4" spans="1:17" ht="21.75" customHeight="1" x14ac:dyDescent="0.25">
      <c r="A4" s="53" t="s">
        <v>732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</row>
    <row r="5" spans="1:17" x14ac:dyDescent="0.25">
      <c r="A5" s="54" t="s">
        <v>707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</row>
    <row r="6" spans="1:17" ht="31.15" customHeight="1" x14ac:dyDescent="0.25">
      <c r="A6" s="53" t="s">
        <v>731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</row>
    <row r="7" spans="1:17" ht="30" customHeight="1" x14ac:dyDescent="0.25">
      <c r="A7" s="53" t="s">
        <v>739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</row>
    <row r="8" spans="1:17" ht="18.75" x14ac:dyDescent="0.25">
      <c r="B8" s="20"/>
    </row>
    <row r="9" spans="1:17" ht="24" customHeight="1" x14ac:dyDescent="0.25">
      <c r="A9" s="55" t="s">
        <v>740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</row>
    <row r="10" spans="1:17" ht="12.6" customHeight="1" x14ac:dyDescent="0.25">
      <c r="A10" s="56" t="s">
        <v>708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</row>
    <row r="11" spans="1:17" x14ac:dyDescent="0.25">
      <c r="A11" s="12"/>
      <c r="B11" s="12"/>
      <c r="C11" s="12"/>
      <c r="D11" s="12"/>
      <c r="E11" s="12"/>
      <c r="F11" s="12"/>
    </row>
    <row r="12" spans="1:17" x14ac:dyDescent="0.25">
      <c r="A12" s="12"/>
      <c r="B12" s="12"/>
      <c r="C12" s="12"/>
      <c r="D12" s="12"/>
      <c r="E12" s="12"/>
      <c r="F12" s="12"/>
    </row>
    <row r="13" spans="1:17" ht="18.75" customHeight="1" x14ac:dyDescent="0.25">
      <c r="A13" s="51" t="s">
        <v>686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</row>
    <row r="14" spans="1:17" ht="35.25" customHeight="1" x14ac:dyDescent="0.25">
      <c r="A14" s="47" t="s">
        <v>689</v>
      </c>
      <c r="B14" s="48" t="s">
        <v>1</v>
      </c>
      <c r="C14" s="48" t="s">
        <v>690</v>
      </c>
      <c r="D14" s="42" t="s">
        <v>737</v>
      </c>
      <c r="E14" s="42" t="s">
        <v>736</v>
      </c>
      <c r="F14" s="49" t="s">
        <v>730</v>
      </c>
      <c r="G14" s="49"/>
      <c r="H14" s="49" t="s">
        <v>733</v>
      </c>
      <c r="I14" s="49"/>
      <c r="J14" s="49" t="s">
        <v>734</v>
      </c>
      <c r="K14" s="49"/>
      <c r="L14" s="49" t="s">
        <v>735</v>
      </c>
      <c r="M14" s="49"/>
      <c r="N14" s="49" t="s">
        <v>741</v>
      </c>
      <c r="O14" s="49"/>
      <c r="P14" s="49" t="s">
        <v>84</v>
      </c>
      <c r="Q14" s="49"/>
    </row>
    <row r="15" spans="1:17" ht="63.75" x14ac:dyDescent="0.25">
      <c r="A15" s="47"/>
      <c r="B15" s="48"/>
      <c r="C15" s="48"/>
      <c r="D15" s="13" t="s">
        <v>65</v>
      </c>
      <c r="E15" s="13" t="s">
        <v>65</v>
      </c>
      <c r="F15" s="13" t="s">
        <v>729</v>
      </c>
      <c r="G15" s="13" t="s">
        <v>65</v>
      </c>
      <c r="H15" s="13" t="s">
        <v>729</v>
      </c>
      <c r="I15" s="13" t="s">
        <v>169</v>
      </c>
      <c r="J15" s="13" t="s">
        <v>729</v>
      </c>
      <c r="K15" s="13" t="s">
        <v>169</v>
      </c>
      <c r="L15" s="13" t="s">
        <v>729</v>
      </c>
      <c r="M15" s="13" t="s">
        <v>169</v>
      </c>
      <c r="N15" s="13" t="s">
        <v>728</v>
      </c>
      <c r="O15" s="13" t="s">
        <v>297</v>
      </c>
      <c r="P15" s="13" t="s">
        <v>644</v>
      </c>
      <c r="Q15" s="13" t="s">
        <v>169</v>
      </c>
    </row>
    <row r="16" spans="1:17" s="33" customFormat="1" x14ac:dyDescent="0.25">
      <c r="A16" s="31">
        <v>1</v>
      </c>
      <c r="B16" s="32">
        <v>2</v>
      </c>
      <c r="C16" s="32">
        <v>3</v>
      </c>
      <c r="D16" s="41" t="s">
        <v>42</v>
      </c>
      <c r="E16" s="41" t="s">
        <v>45</v>
      </c>
      <c r="F16" s="41" t="s">
        <v>645</v>
      </c>
      <c r="G16" s="41" t="s">
        <v>646</v>
      </c>
      <c r="H16" s="41" t="s">
        <v>647</v>
      </c>
      <c r="I16" s="41" t="s">
        <v>648</v>
      </c>
      <c r="J16" s="41" t="s">
        <v>649</v>
      </c>
      <c r="K16" s="41" t="s">
        <v>650</v>
      </c>
      <c r="L16" s="41" t="s">
        <v>651</v>
      </c>
      <c r="M16" s="41" t="s">
        <v>652</v>
      </c>
      <c r="N16" s="41" t="s">
        <v>653</v>
      </c>
      <c r="O16" s="41" t="s">
        <v>738</v>
      </c>
      <c r="P16" s="31" t="s">
        <v>654</v>
      </c>
      <c r="Q16" s="32">
        <v>6</v>
      </c>
    </row>
    <row r="17" spans="1:17" s="21" customFormat="1" ht="18.75" hidden="1" x14ac:dyDescent="0.25">
      <c r="A17" s="52" t="s">
        <v>700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spans="1:17" s="21" customFormat="1" hidden="1" x14ac:dyDescent="0.25">
      <c r="A18" s="26" t="s">
        <v>8</v>
      </c>
      <c r="B18" s="18" t="s">
        <v>699</v>
      </c>
      <c r="C18" s="25" t="s">
        <v>314</v>
      </c>
      <c r="D18" s="14">
        <f t="shared" ref="D18:E18" si="0">D19+D23+D24+D25+D26+D27+D28+D29+D32</f>
        <v>20804.68998503</v>
      </c>
      <c r="E18" s="14">
        <f t="shared" si="0"/>
        <v>23166.532651940001</v>
      </c>
      <c r="F18" s="14">
        <f t="shared" ref="F18:Q18" si="1">F19+F23+F24+F25+F26+F27+F28+F29+F32</f>
        <v>18878.896793992186</v>
      </c>
      <c r="G18" s="14">
        <f t="shared" si="1"/>
        <v>21111.688637880001</v>
      </c>
      <c r="H18" s="14">
        <f t="shared" si="1"/>
        <v>20904.440562646825</v>
      </c>
      <c r="I18" s="14">
        <f t="shared" si="1"/>
        <v>21722.811638432897</v>
      </c>
      <c r="J18" s="14">
        <f t="shared" ref="J18" si="2">J19+J23+J24+J25+J26+J27+J28+J29+J32</f>
        <v>21639.631313236634</v>
      </c>
      <c r="K18" s="14">
        <f t="shared" si="1"/>
        <v>22621.309063920202</v>
      </c>
      <c r="L18" s="14">
        <f t="shared" ref="L18" si="3">L19+L23+L24+L25+L26+L27+L28+L29+L32</f>
        <v>22411.207826388782</v>
      </c>
      <c r="M18" s="14">
        <f t="shared" si="1"/>
        <v>23529.50086112096</v>
      </c>
      <c r="N18" s="14">
        <f t="shared" si="1"/>
        <v>24164.599136384724</v>
      </c>
      <c r="O18" s="14">
        <f t="shared" si="1"/>
        <v>0</v>
      </c>
      <c r="P18" s="14">
        <f>P19+P23+P24+P25+P26+P27+P28+P29+P32</f>
        <v>89119.87883865695</v>
      </c>
      <c r="Q18" s="14">
        <f t="shared" si="1"/>
        <v>67873.621563474066</v>
      </c>
    </row>
    <row r="19" spans="1:17" s="21" customFormat="1" hidden="1" x14ac:dyDescent="0.25">
      <c r="A19" s="26" t="s">
        <v>9</v>
      </c>
      <c r="B19" s="3" t="s">
        <v>573</v>
      </c>
      <c r="C19" s="25" t="s">
        <v>314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f t="shared" ref="P19:P26" si="4">H19+J19+L19+N19</f>
        <v>0</v>
      </c>
      <c r="Q19" s="14">
        <f t="shared" ref="Q19:Q26" si="5">I19+K19+M19+O19</f>
        <v>0</v>
      </c>
    </row>
    <row r="20" spans="1:17" s="21" customFormat="1" ht="31.5" hidden="1" x14ac:dyDescent="0.25">
      <c r="A20" s="26" t="s">
        <v>67</v>
      </c>
      <c r="B20" s="4" t="s">
        <v>463</v>
      </c>
      <c r="C20" s="25" t="s">
        <v>314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f t="shared" si="4"/>
        <v>0</v>
      </c>
      <c r="Q20" s="14">
        <f t="shared" si="5"/>
        <v>0</v>
      </c>
    </row>
    <row r="21" spans="1:17" s="21" customFormat="1" ht="31.5" hidden="1" x14ac:dyDescent="0.25">
      <c r="A21" s="26" t="s">
        <v>68</v>
      </c>
      <c r="B21" s="4" t="s">
        <v>464</v>
      </c>
      <c r="C21" s="25" t="s">
        <v>314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f t="shared" si="4"/>
        <v>0</v>
      </c>
      <c r="Q21" s="14">
        <f t="shared" si="5"/>
        <v>0</v>
      </c>
    </row>
    <row r="22" spans="1:17" s="21" customFormat="1" ht="31.5" hidden="1" x14ac:dyDescent="0.25">
      <c r="A22" s="26" t="s">
        <v>69</v>
      </c>
      <c r="B22" s="4" t="s">
        <v>449</v>
      </c>
      <c r="C22" s="25" t="s">
        <v>314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f t="shared" si="4"/>
        <v>0</v>
      </c>
      <c r="Q22" s="14">
        <f t="shared" si="5"/>
        <v>0</v>
      </c>
    </row>
    <row r="23" spans="1:17" s="21" customFormat="1" hidden="1" x14ac:dyDescent="0.25">
      <c r="A23" s="26" t="s">
        <v>10</v>
      </c>
      <c r="B23" s="3" t="s">
        <v>610</v>
      </c>
      <c r="C23" s="25" t="s">
        <v>314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f t="shared" si="4"/>
        <v>0</v>
      </c>
      <c r="Q23" s="14">
        <f t="shared" si="5"/>
        <v>0</v>
      </c>
    </row>
    <row r="24" spans="1:17" s="21" customFormat="1" hidden="1" x14ac:dyDescent="0.25">
      <c r="A24" s="26" t="s">
        <v>12</v>
      </c>
      <c r="B24" s="3" t="s">
        <v>503</v>
      </c>
      <c r="C24" s="25" t="s">
        <v>314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f t="shared" si="4"/>
        <v>0</v>
      </c>
      <c r="Q24" s="14">
        <f t="shared" si="5"/>
        <v>0</v>
      </c>
    </row>
    <row r="25" spans="1:17" s="21" customFormat="1" hidden="1" x14ac:dyDescent="0.25">
      <c r="A25" s="26" t="s">
        <v>27</v>
      </c>
      <c r="B25" s="3" t="s">
        <v>611</v>
      </c>
      <c r="C25" s="25" t="s">
        <v>314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f t="shared" si="4"/>
        <v>0</v>
      </c>
      <c r="Q25" s="14">
        <f t="shared" si="5"/>
        <v>0</v>
      </c>
    </row>
    <row r="26" spans="1:17" s="21" customFormat="1" hidden="1" x14ac:dyDescent="0.25">
      <c r="A26" s="26" t="s">
        <v>61</v>
      </c>
      <c r="B26" s="3" t="s">
        <v>504</v>
      </c>
      <c r="C26" s="25" t="s">
        <v>314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f t="shared" si="4"/>
        <v>0</v>
      </c>
      <c r="Q26" s="14">
        <f t="shared" si="5"/>
        <v>0</v>
      </c>
    </row>
    <row r="27" spans="1:17" s="21" customFormat="1" hidden="1" x14ac:dyDescent="0.25">
      <c r="A27" s="26" t="s">
        <v>62</v>
      </c>
      <c r="B27" s="3" t="s">
        <v>505</v>
      </c>
      <c r="C27" s="25" t="s">
        <v>314</v>
      </c>
      <c r="D27" s="14">
        <v>20144.117717000001</v>
      </c>
      <c r="E27" s="14">
        <v>22604.123643229999</v>
      </c>
      <c r="F27" s="14">
        <v>18275.994336655065</v>
      </c>
      <c r="G27" s="14">
        <v>20866.574132600002</v>
      </c>
      <c r="H27" s="14">
        <v>20276.216202101547</v>
      </c>
      <c r="I27" s="14">
        <v>21463.480491846658</v>
      </c>
      <c r="J27" s="14">
        <v>20986.277978269543</v>
      </c>
      <c r="K27" s="14">
        <v>22350.826678030753</v>
      </c>
      <c r="L27" s="14">
        <v>21731.720358023009</v>
      </c>
      <c r="M27" s="14">
        <v>23248.199179795934</v>
      </c>
      <c r="N27" s="14">
        <v>23872.045387806698</v>
      </c>
      <c r="O27" s="14">
        <v>0</v>
      </c>
      <c r="P27" s="14">
        <f>H27+J27+L27+N27</f>
        <v>86866.259926200786</v>
      </c>
      <c r="Q27" s="14">
        <f>I27+K27+M27+O27</f>
        <v>67062.506349673349</v>
      </c>
    </row>
    <row r="28" spans="1:17" s="21" customFormat="1" hidden="1" x14ac:dyDescent="0.25">
      <c r="A28" s="26" t="s">
        <v>307</v>
      </c>
      <c r="B28" s="3" t="s">
        <v>618</v>
      </c>
      <c r="C28" s="25" t="s">
        <v>314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f t="shared" ref="P28:P31" si="6">H28+J28+L28+N28</f>
        <v>0</v>
      </c>
      <c r="Q28" s="14">
        <f t="shared" ref="Q28:Q31" si="7">I28+K28+M28+O28</f>
        <v>0</v>
      </c>
    </row>
    <row r="29" spans="1:17" s="21" customFormat="1" ht="31.5" hidden="1" x14ac:dyDescent="0.25">
      <c r="A29" s="26" t="s">
        <v>308</v>
      </c>
      <c r="B29" s="4" t="s">
        <v>383</v>
      </c>
      <c r="C29" s="25" t="s">
        <v>314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f t="shared" si="6"/>
        <v>0</v>
      </c>
      <c r="Q29" s="14">
        <f t="shared" si="7"/>
        <v>0</v>
      </c>
    </row>
    <row r="30" spans="1:17" s="21" customFormat="1" hidden="1" x14ac:dyDescent="0.25">
      <c r="A30" s="26" t="s">
        <v>540</v>
      </c>
      <c r="B30" s="5" t="s">
        <v>208</v>
      </c>
      <c r="C30" s="25" t="s">
        <v>314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f t="shared" si="6"/>
        <v>0</v>
      </c>
      <c r="Q30" s="14">
        <f t="shared" si="7"/>
        <v>0</v>
      </c>
    </row>
    <row r="31" spans="1:17" s="21" customFormat="1" hidden="1" x14ac:dyDescent="0.25">
      <c r="A31" s="26" t="s">
        <v>541</v>
      </c>
      <c r="B31" s="5" t="s">
        <v>196</v>
      </c>
      <c r="C31" s="25" t="s">
        <v>314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f t="shared" si="6"/>
        <v>0</v>
      </c>
      <c r="Q31" s="14">
        <f t="shared" si="7"/>
        <v>0</v>
      </c>
    </row>
    <row r="32" spans="1:17" s="21" customFormat="1" hidden="1" x14ac:dyDescent="0.25">
      <c r="A32" s="26" t="s">
        <v>309</v>
      </c>
      <c r="B32" s="3" t="s">
        <v>506</v>
      </c>
      <c r="C32" s="25" t="s">
        <v>314</v>
      </c>
      <c r="D32" s="14">
        <v>660.5722680299998</v>
      </c>
      <c r="E32" s="14">
        <v>562.40900871000008</v>
      </c>
      <c r="F32" s="14">
        <v>602.90245733712015</v>
      </c>
      <c r="G32" s="14">
        <v>245.11450528</v>
      </c>
      <c r="H32" s="14">
        <v>628.22436054527918</v>
      </c>
      <c r="I32" s="14">
        <f>G32*1.058</f>
        <v>259.33114658624004</v>
      </c>
      <c r="J32" s="14">
        <v>653.3533349670904</v>
      </c>
      <c r="K32" s="14">
        <f>I32*1.043</f>
        <v>270.48238588944832</v>
      </c>
      <c r="L32" s="14">
        <v>679.48746836577402</v>
      </c>
      <c r="M32" s="14">
        <f>K32*1.04</f>
        <v>281.30168132502627</v>
      </c>
      <c r="N32" s="14">
        <f>M32*1.04</f>
        <v>292.55374857802735</v>
      </c>
      <c r="O32" s="14">
        <v>0</v>
      </c>
      <c r="P32" s="14">
        <f>H32+J32+L32+N32</f>
        <v>2253.6189124561711</v>
      </c>
      <c r="Q32" s="14">
        <f>I32+K32+M32+O32</f>
        <v>811.11521380071463</v>
      </c>
    </row>
    <row r="33" spans="1:17" s="21" customFormat="1" ht="31.5" hidden="1" x14ac:dyDescent="0.25">
      <c r="A33" s="26" t="s">
        <v>11</v>
      </c>
      <c r="B33" s="18" t="s">
        <v>574</v>
      </c>
      <c r="C33" s="25" t="s">
        <v>314</v>
      </c>
      <c r="D33" s="14">
        <f t="shared" ref="D33:E33" si="8">D34+D38+D39+D40+D41+D42+D43+D44+D47</f>
        <v>20070.400215227703</v>
      </c>
      <c r="E33" s="14">
        <f t="shared" si="8"/>
        <v>22070.539556200001</v>
      </c>
      <c r="F33" s="14">
        <f t="shared" ref="F33:Q33" si="9">F34+F38+F39+F40+F41+F42+F43+F44+F47</f>
        <v>17965.482181634427</v>
      </c>
      <c r="G33" s="14">
        <f t="shared" si="9"/>
        <v>20107.788651989995</v>
      </c>
      <c r="H33" s="14">
        <f t="shared" si="9"/>
        <v>19914.792614607857</v>
      </c>
      <c r="I33" s="14">
        <f t="shared" si="9"/>
        <v>20548.775393332893</v>
      </c>
      <c r="J33" s="14">
        <f t="shared" ref="J33" si="10">J34+J38+J39+J40+J41+J42+J43+J44+J47</f>
        <v>20585.174944780589</v>
      </c>
      <c r="K33" s="14">
        <f t="shared" si="9"/>
        <v>21257.87549681677</v>
      </c>
      <c r="L33" s="14">
        <f t="shared" ref="L33" si="11">L34+L38+L39+L40+L41+L42+L43+L44+L47</f>
        <v>21294.09122639479</v>
      </c>
      <c r="M33" s="14">
        <f t="shared" si="9"/>
        <v>22034.145556821739</v>
      </c>
      <c r="N33" s="14">
        <f t="shared" si="9"/>
        <v>22725.621918839581</v>
      </c>
      <c r="O33" s="14">
        <f t="shared" si="9"/>
        <v>0</v>
      </c>
      <c r="P33" s="14">
        <f>P34+P38+P39+P40+P41+P42+P43+P44+P47</f>
        <v>84519.680704622806</v>
      </c>
      <c r="Q33" s="14">
        <f t="shared" si="9"/>
        <v>63840.796446971406</v>
      </c>
    </row>
    <row r="34" spans="1:17" s="21" customFormat="1" hidden="1" x14ac:dyDescent="0.25">
      <c r="A34" s="26" t="s">
        <v>13</v>
      </c>
      <c r="B34" s="3" t="s">
        <v>573</v>
      </c>
      <c r="C34" s="25" t="s">
        <v>314</v>
      </c>
      <c r="D34" s="14">
        <f t="shared" ref="D34:E34" si="12">D35+D36+D37</f>
        <v>0</v>
      </c>
      <c r="E34" s="14">
        <f t="shared" si="12"/>
        <v>0</v>
      </c>
      <c r="F34" s="14">
        <f t="shared" ref="F34:O34" si="13">F35+F36+F37</f>
        <v>0</v>
      </c>
      <c r="G34" s="14">
        <f t="shared" si="13"/>
        <v>0</v>
      </c>
      <c r="H34" s="14">
        <f t="shared" si="13"/>
        <v>0</v>
      </c>
      <c r="I34" s="14">
        <f t="shared" si="13"/>
        <v>0</v>
      </c>
      <c r="J34" s="14">
        <f t="shared" ref="J34" si="14">J35+J36+J37</f>
        <v>0</v>
      </c>
      <c r="K34" s="14">
        <f t="shared" si="13"/>
        <v>0</v>
      </c>
      <c r="L34" s="14">
        <f t="shared" ref="L34" si="15">L35+L36+L37</f>
        <v>0</v>
      </c>
      <c r="M34" s="14">
        <f t="shared" si="13"/>
        <v>0</v>
      </c>
      <c r="N34" s="14">
        <f t="shared" si="13"/>
        <v>0</v>
      </c>
      <c r="O34" s="14">
        <f t="shared" si="13"/>
        <v>0</v>
      </c>
      <c r="P34" s="14">
        <f t="shared" ref="P34:P47" si="16">H34+J34+L34+N34</f>
        <v>0</v>
      </c>
      <c r="Q34" s="14">
        <f t="shared" ref="Q34:Q47" si="17">I34+K34+M34+O34</f>
        <v>0</v>
      </c>
    </row>
    <row r="35" spans="1:17" s="21" customFormat="1" ht="31.5" hidden="1" x14ac:dyDescent="0.25">
      <c r="A35" s="26" t="s">
        <v>403</v>
      </c>
      <c r="B35" s="1" t="s">
        <v>463</v>
      </c>
      <c r="C35" s="25" t="s">
        <v>314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f t="shared" si="16"/>
        <v>0</v>
      </c>
      <c r="Q35" s="14">
        <f t="shared" si="17"/>
        <v>0</v>
      </c>
    </row>
    <row r="36" spans="1:17" s="21" customFormat="1" ht="31.5" hidden="1" x14ac:dyDescent="0.25">
      <c r="A36" s="26" t="s">
        <v>404</v>
      </c>
      <c r="B36" s="1" t="s">
        <v>464</v>
      </c>
      <c r="C36" s="25" t="s">
        <v>314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f t="shared" si="16"/>
        <v>0</v>
      </c>
      <c r="Q36" s="14">
        <f t="shared" si="17"/>
        <v>0</v>
      </c>
    </row>
    <row r="37" spans="1:17" s="21" customFormat="1" ht="31.5" hidden="1" x14ac:dyDescent="0.25">
      <c r="A37" s="26" t="s">
        <v>409</v>
      </c>
      <c r="B37" s="1" t="s">
        <v>449</v>
      </c>
      <c r="C37" s="25" t="s">
        <v>314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f t="shared" si="16"/>
        <v>0</v>
      </c>
      <c r="Q37" s="14">
        <f t="shared" si="17"/>
        <v>0</v>
      </c>
    </row>
    <row r="38" spans="1:17" s="21" customFormat="1" hidden="1" x14ac:dyDescent="0.25">
      <c r="A38" s="26" t="s">
        <v>14</v>
      </c>
      <c r="B38" s="3" t="s">
        <v>610</v>
      </c>
      <c r="C38" s="25" t="s">
        <v>314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f t="shared" si="16"/>
        <v>0</v>
      </c>
      <c r="Q38" s="14">
        <f t="shared" si="17"/>
        <v>0</v>
      </c>
    </row>
    <row r="39" spans="1:17" s="21" customFormat="1" hidden="1" x14ac:dyDescent="0.25">
      <c r="A39" s="26" t="s">
        <v>20</v>
      </c>
      <c r="B39" s="3" t="s">
        <v>503</v>
      </c>
      <c r="C39" s="25" t="s">
        <v>314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f t="shared" si="16"/>
        <v>0</v>
      </c>
      <c r="Q39" s="14">
        <f t="shared" si="17"/>
        <v>0</v>
      </c>
    </row>
    <row r="40" spans="1:17" s="21" customFormat="1" hidden="1" x14ac:dyDescent="0.25">
      <c r="A40" s="26" t="s">
        <v>28</v>
      </c>
      <c r="B40" s="3" t="s">
        <v>611</v>
      </c>
      <c r="C40" s="25" t="s">
        <v>314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f t="shared" si="16"/>
        <v>0</v>
      </c>
      <c r="Q40" s="14">
        <f t="shared" si="17"/>
        <v>0</v>
      </c>
    </row>
    <row r="41" spans="1:17" s="21" customFormat="1" hidden="1" x14ac:dyDescent="0.25">
      <c r="A41" s="26" t="s">
        <v>29</v>
      </c>
      <c r="B41" s="3" t="s">
        <v>504</v>
      </c>
      <c r="C41" s="25" t="s">
        <v>314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f t="shared" si="16"/>
        <v>0</v>
      </c>
      <c r="Q41" s="14">
        <f t="shared" si="17"/>
        <v>0</v>
      </c>
    </row>
    <row r="42" spans="1:17" s="21" customFormat="1" hidden="1" x14ac:dyDescent="0.25">
      <c r="A42" s="26" t="s">
        <v>30</v>
      </c>
      <c r="B42" s="3" t="s">
        <v>505</v>
      </c>
      <c r="C42" s="25" t="s">
        <v>314</v>
      </c>
      <c r="D42" s="14">
        <v>19469.169224447702</v>
      </c>
      <c r="E42" s="14">
        <v>21590.820357070003</v>
      </c>
      <c r="F42" s="14">
        <v>17362.579724297306</v>
      </c>
      <c r="G42" s="14">
        <v>19817.557254229996</v>
      </c>
      <c r="H42" s="14">
        <v>19286.568254062578</v>
      </c>
      <c r="I42" s="14">
        <f>I48+I57+I63+I64+I70-I47</f>
        <v>20289.444246746654</v>
      </c>
      <c r="J42" s="14">
        <v>19931.821609813498</v>
      </c>
      <c r="K42" s="14">
        <f>K48+K57+K63+K64+K70-K47</f>
        <v>20987.393110927322</v>
      </c>
      <c r="L42" s="14">
        <v>20614.603758029018</v>
      </c>
      <c r="M42" s="14">
        <f>M48+M57+M63+M64+M70-M47</f>
        <v>21752.843875496714</v>
      </c>
      <c r="N42" s="14">
        <f>N48+N57+N63+N64+N70-N47</f>
        <v>22433.068170261555</v>
      </c>
      <c r="O42" s="14">
        <v>0</v>
      </c>
      <c r="P42" s="14">
        <f>H42+J42+L42+N42</f>
        <v>82266.061792166642</v>
      </c>
      <c r="Q42" s="14">
        <f t="shared" si="17"/>
        <v>63029.68123317069</v>
      </c>
    </row>
    <row r="43" spans="1:17" s="21" customFormat="1" hidden="1" x14ac:dyDescent="0.25">
      <c r="A43" s="26" t="s">
        <v>31</v>
      </c>
      <c r="B43" s="3" t="s">
        <v>618</v>
      </c>
      <c r="C43" s="25" t="s">
        <v>314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f t="shared" si="16"/>
        <v>0</v>
      </c>
      <c r="Q43" s="14">
        <f t="shared" si="17"/>
        <v>0</v>
      </c>
    </row>
    <row r="44" spans="1:17" s="21" customFormat="1" ht="31.5" hidden="1" x14ac:dyDescent="0.25">
      <c r="A44" s="26" t="s">
        <v>32</v>
      </c>
      <c r="B44" s="4" t="s">
        <v>383</v>
      </c>
      <c r="C44" s="25" t="s">
        <v>314</v>
      </c>
      <c r="D44" s="14">
        <f t="shared" ref="D44:E44" si="18">D45+D46</f>
        <v>0</v>
      </c>
      <c r="E44" s="14">
        <f t="shared" si="18"/>
        <v>0</v>
      </c>
      <c r="F44" s="14">
        <f t="shared" ref="F44:O44" si="19">F45+F46</f>
        <v>0</v>
      </c>
      <c r="G44" s="14">
        <f t="shared" si="19"/>
        <v>0</v>
      </c>
      <c r="H44" s="14">
        <f t="shared" si="19"/>
        <v>0</v>
      </c>
      <c r="I44" s="14">
        <f t="shared" si="19"/>
        <v>0</v>
      </c>
      <c r="J44" s="14">
        <f t="shared" ref="J44" si="20">J45+J46</f>
        <v>0</v>
      </c>
      <c r="K44" s="14">
        <f t="shared" si="19"/>
        <v>0</v>
      </c>
      <c r="L44" s="14">
        <f t="shared" ref="L44" si="21">L45+L46</f>
        <v>0</v>
      </c>
      <c r="M44" s="14">
        <f t="shared" si="19"/>
        <v>0</v>
      </c>
      <c r="N44" s="14">
        <f t="shared" si="19"/>
        <v>0</v>
      </c>
      <c r="O44" s="14">
        <f t="shared" si="19"/>
        <v>0</v>
      </c>
      <c r="P44" s="14">
        <f t="shared" si="16"/>
        <v>0</v>
      </c>
      <c r="Q44" s="14">
        <f t="shared" si="17"/>
        <v>0</v>
      </c>
    </row>
    <row r="45" spans="1:17" s="21" customFormat="1" hidden="1" x14ac:dyDescent="0.25">
      <c r="A45" s="26" t="s">
        <v>542</v>
      </c>
      <c r="B45" s="1" t="s">
        <v>208</v>
      </c>
      <c r="C45" s="25" t="s">
        <v>314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f t="shared" si="16"/>
        <v>0</v>
      </c>
      <c r="Q45" s="14">
        <f t="shared" si="17"/>
        <v>0</v>
      </c>
    </row>
    <row r="46" spans="1:17" s="21" customFormat="1" hidden="1" x14ac:dyDescent="0.25">
      <c r="A46" s="26" t="s">
        <v>543</v>
      </c>
      <c r="B46" s="1" t="s">
        <v>196</v>
      </c>
      <c r="C46" s="25" t="s">
        <v>314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f t="shared" si="16"/>
        <v>0</v>
      </c>
      <c r="Q46" s="14">
        <f t="shared" si="17"/>
        <v>0</v>
      </c>
    </row>
    <row r="47" spans="1:17" s="21" customFormat="1" hidden="1" x14ac:dyDescent="0.25">
      <c r="A47" s="26" t="s">
        <v>33</v>
      </c>
      <c r="B47" s="3" t="s">
        <v>506</v>
      </c>
      <c r="C47" s="25" t="s">
        <v>314</v>
      </c>
      <c r="D47" s="14">
        <v>601.23099077999996</v>
      </c>
      <c r="E47" s="14">
        <v>479.71919913000011</v>
      </c>
      <c r="F47" s="14">
        <v>602.90245733712015</v>
      </c>
      <c r="G47" s="14">
        <v>290.23139776000022</v>
      </c>
      <c r="H47" s="14">
        <v>628.22436054527918</v>
      </c>
      <c r="I47" s="14">
        <f>I32</f>
        <v>259.33114658624004</v>
      </c>
      <c r="J47" s="14">
        <v>653.3533349670904</v>
      </c>
      <c r="K47" s="14">
        <f>K32</f>
        <v>270.48238588944832</v>
      </c>
      <c r="L47" s="14">
        <v>679.48746836577402</v>
      </c>
      <c r="M47" s="14">
        <f>M32</f>
        <v>281.30168132502627</v>
      </c>
      <c r="N47" s="14">
        <f>N32</f>
        <v>292.55374857802735</v>
      </c>
      <c r="O47" s="14">
        <v>0</v>
      </c>
      <c r="P47" s="14">
        <f t="shared" si="16"/>
        <v>2253.6189124561711</v>
      </c>
      <c r="Q47" s="14">
        <f t="shared" si="17"/>
        <v>811.11521380071463</v>
      </c>
    </row>
    <row r="48" spans="1:17" s="21" customFormat="1" hidden="1" x14ac:dyDescent="0.25">
      <c r="A48" s="26" t="s">
        <v>402</v>
      </c>
      <c r="B48" s="6" t="s">
        <v>575</v>
      </c>
      <c r="C48" s="25" t="s">
        <v>314</v>
      </c>
      <c r="D48" s="14">
        <f t="shared" ref="D48:E48" si="22">D49+D50+D55+D56</f>
        <v>12204.593326450002</v>
      </c>
      <c r="E48" s="14">
        <f t="shared" si="22"/>
        <v>13412.83581147</v>
      </c>
      <c r="F48" s="14">
        <f t="shared" ref="F48:O48" si="23">F49+F50+F55+F56</f>
        <v>9995.5329924639991</v>
      </c>
      <c r="G48" s="14">
        <f t="shared" si="23"/>
        <v>10632.86154342</v>
      </c>
      <c r="H48" s="14">
        <f t="shared" si="23"/>
        <v>11002.582971100001</v>
      </c>
      <c r="I48" s="14">
        <f t="shared" si="23"/>
        <v>11186.759742921993</v>
      </c>
      <c r="J48" s="14">
        <f t="shared" ref="J48" si="24">J49+J50+J55+J56</f>
        <v>11562.687494399999</v>
      </c>
      <c r="K48" s="14">
        <f t="shared" si="23"/>
        <v>11833.248356800972</v>
      </c>
      <c r="L48" s="14">
        <f t="shared" ref="L48" si="25">L49+L50+L55+L56</f>
        <v>12140.832980899997</v>
      </c>
      <c r="M48" s="14">
        <f t="shared" si="23"/>
        <v>12320.146739790853</v>
      </c>
      <c r="N48" s="14">
        <f t="shared" si="23"/>
        <v>12812.943545284767</v>
      </c>
      <c r="O48" s="14">
        <f t="shared" si="23"/>
        <v>0</v>
      </c>
      <c r="P48" s="14">
        <f t="shared" ref="P48:P59" si="26">H48+J48+L48+N48</f>
        <v>47519.046991684765</v>
      </c>
      <c r="Q48" s="14">
        <f t="shared" ref="Q48:Q59" si="27">I48+K48+M48+O48</f>
        <v>35340.154839513823</v>
      </c>
    </row>
    <row r="49" spans="1:17" s="21" customFormat="1" hidden="1" x14ac:dyDescent="0.25">
      <c r="A49" s="26" t="s">
        <v>403</v>
      </c>
      <c r="B49" s="1" t="s">
        <v>494</v>
      </c>
      <c r="C49" s="25" t="s">
        <v>314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f t="shared" si="26"/>
        <v>0</v>
      </c>
      <c r="Q49" s="14">
        <f t="shared" si="27"/>
        <v>0</v>
      </c>
    </row>
    <row r="50" spans="1:17" s="21" customFormat="1" hidden="1" x14ac:dyDescent="0.25">
      <c r="A50" s="26" t="s">
        <v>404</v>
      </c>
      <c r="B50" s="5" t="s">
        <v>656</v>
      </c>
      <c r="C50" s="25" t="s">
        <v>314</v>
      </c>
      <c r="D50" s="14">
        <f t="shared" ref="D50:E50" si="28">D51+D54</f>
        <v>11768.265580790001</v>
      </c>
      <c r="E50" s="14">
        <f t="shared" si="28"/>
        <v>13041.279848350001</v>
      </c>
      <c r="F50" s="14">
        <f t="shared" ref="F50:O50" si="29">F51+F54</f>
        <v>9995.5329924639991</v>
      </c>
      <c r="G50" s="14">
        <f t="shared" si="29"/>
        <v>10449.644002090001</v>
      </c>
      <c r="H50" s="14">
        <f t="shared" si="29"/>
        <v>11002.582971100001</v>
      </c>
      <c r="I50" s="14">
        <f t="shared" si="29"/>
        <v>11186.759742921993</v>
      </c>
      <c r="J50" s="14">
        <f t="shared" ref="J50" si="30">J51+J54</f>
        <v>11562.687494399999</v>
      </c>
      <c r="K50" s="14">
        <f t="shared" si="29"/>
        <v>11833.248356800972</v>
      </c>
      <c r="L50" s="14">
        <f t="shared" ref="L50" si="31">L51+L54</f>
        <v>12140.832980899997</v>
      </c>
      <c r="M50" s="14">
        <f t="shared" si="29"/>
        <v>12320.146739790853</v>
      </c>
      <c r="N50" s="14">
        <f t="shared" si="29"/>
        <v>12812.943545284767</v>
      </c>
      <c r="O50" s="14">
        <f t="shared" si="29"/>
        <v>0</v>
      </c>
      <c r="P50" s="14">
        <f t="shared" si="26"/>
        <v>47519.046991684765</v>
      </c>
      <c r="Q50" s="14">
        <f t="shared" si="27"/>
        <v>35340.154839513823</v>
      </c>
    </row>
    <row r="51" spans="1:17" s="21" customFormat="1" hidden="1" x14ac:dyDescent="0.25">
      <c r="A51" s="26" t="s">
        <v>405</v>
      </c>
      <c r="B51" s="7" t="s">
        <v>210</v>
      </c>
      <c r="C51" s="25" t="s">
        <v>314</v>
      </c>
      <c r="D51" s="14">
        <f t="shared" ref="D51:E51" si="32">D52+D53</f>
        <v>11768.265580790001</v>
      </c>
      <c r="E51" s="14">
        <f t="shared" si="32"/>
        <v>13041.279848350001</v>
      </c>
      <c r="F51" s="14">
        <f t="shared" ref="F51:O51" si="33">F52+F53</f>
        <v>9995.5329924639991</v>
      </c>
      <c r="G51" s="14">
        <f t="shared" si="33"/>
        <v>10449.644002090001</v>
      </c>
      <c r="H51" s="14">
        <f t="shared" si="33"/>
        <v>11002.582971100001</v>
      </c>
      <c r="I51" s="14">
        <f t="shared" si="33"/>
        <v>11186.759742921993</v>
      </c>
      <c r="J51" s="14">
        <f t="shared" ref="J51" si="34">J52+J53</f>
        <v>11562.687494399999</v>
      </c>
      <c r="K51" s="14">
        <f t="shared" si="33"/>
        <v>11833.248356800972</v>
      </c>
      <c r="L51" s="14">
        <f t="shared" ref="L51" si="35">L52+L53</f>
        <v>12140.832980899997</v>
      </c>
      <c r="M51" s="14">
        <f t="shared" si="33"/>
        <v>12320.146739790853</v>
      </c>
      <c r="N51" s="14">
        <f t="shared" si="33"/>
        <v>12812.943545284767</v>
      </c>
      <c r="O51" s="14">
        <f t="shared" si="33"/>
        <v>0</v>
      </c>
      <c r="P51" s="14">
        <f t="shared" si="26"/>
        <v>47519.046991684765</v>
      </c>
      <c r="Q51" s="14">
        <f t="shared" si="27"/>
        <v>35340.154839513823</v>
      </c>
    </row>
    <row r="52" spans="1:17" s="21" customFormat="1" ht="31.5" hidden="1" x14ac:dyDescent="0.25">
      <c r="A52" s="26" t="s">
        <v>406</v>
      </c>
      <c r="B52" s="8" t="s">
        <v>85</v>
      </c>
      <c r="C52" s="25" t="s">
        <v>314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f t="shared" si="26"/>
        <v>0</v>
      </c>
      <c r="Q52" s="14">
        <f t="shared" si="27"/>
        <v>0</v>
      </c>
    </row>
    <row r="53" spans="1:17" s="21" customFormat="1" hidden="1" x14ac:dyDescent="0.25">
      <c r="A53" s="26" t="s">
        <v>407</v>
      </c>
      <c r="B53" s="8" t="s">
        <v>209</v>
      </c>
      <c r="C53" s="25" t="s">
        <v>314</v>
      </c>
      <c r="D53" s="14">
        <v>11768.265580790001</v>
      </c>
      <c r="E53" s="14">
        <v>13041.279848350001</v>
      </c>
      <c r="F53" s="14">
        <v>9995.5329924639991</v>
      </c>
      <c r="G53" s="14">
        <v>10449.644002090001</v>
      </c>
      <c r="H53" s="14">
        <v>11002.582971100001</v>
      </c>
      <c r="I53" s="14">
        <v>11186.759742921993</v>
      </c>
      <c r="J53" s="14">
        <v>11562.687494399999</v>
      </c>
      <c r="K53" s="14">
        <v>11833.248356800972</v>
      </c>
      <c r="L53" s="14">
        <v>12140.832980899997</v>
      </c>
      <c r="M53" s="14">
        <v>12320.146739790853</v>
      </c>
      <c r="N53" s="14">
        <v>12812.943545284767</v>
      </c>
      <c r="O53" s="14">
        <v>0</v>
      </c>
      <c r="P53" s="14">
        <f t="shared" si="26"/>
        <v>47519.046991684765</v>
      </c>
      <c r="Q53" s="14">
        <f t="shared" si="27"/>
        <v>35340.154839513823</v>
      </c>
    </row>
    <row r="54" spans="1:17" s="21" customFormat="1" hidden="1" x14ac:dyDescent="0.25">
      <c r="A54" s="26" t="s">
        <v>408</v>
      </c>
      <c r="B54" s="7" t="s">
        <v>170</v>
      </c>
      <c r="C54" s="25" t="s">
        <v>314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f t="shared" si="26"/>
        <v>0</v>
      </c>
      <c r="Q54" s="14">
        <f t="shared" si="27"/>
        <v>0</v>
      </c>
    </row>
    <row r="55" spans="1:17" s="21" customFormat="1" hidden="1" x14ac:dyDescent="0.25">
      <c r="A55" s="26" t="s">
        <v>409</v>
      </c>
      <c r="B55" s="5" t="s">
        <v>495</v>
      </c>
      <c r="C55" s="25" t="s">
        <v>314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f t="shared" si="26"/>
        <v>0</v>
      </c>
      <c r="Q55" s="14">
        <f t="shared" si="27"/>
        <v>0</v>
      </c>
    </row>
    <row r="56" spans="1:17" s="21" customFormat="1" hidden="1" x14ac:dyDescent="0.25">
      <c r="A56" s="26" t="s">
        <v>410</v>
      </c>
      <c r="B56" s="5" t="s">
        <v>496</v>
      </c>
      <c r="C56" s="25" t="s">
        <v>314</v>
      </c>
      <c r="D56" s="14">
        <v>436.32774566000001</v>
      </c>
      <c r="E56" s="14">
        <v>371.55596312</v>
      </c>
      <c r="F56" s="14">
        <v>0</v>
      </c>
      <c r="G56" s="14">
        <v>183.21754132999999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f t="shared" si="26"/>
        <v>0</v>
      </c>
      <c r="Q56" s="14">
        <f t="shared" si="27"/>
        <v>0</v>
      </c>
    </row>
    <row r="57" spans="1:17" s="21" customFormat="1" hidden="1" x14ac:dyDescent="0.25">
      <c r="A57" s="26" t="s">
        <v>411</v>
      </c>
      <c r="B57" s="6" t="s">
        <v>576</v>
      </c>
      <c r="C57" s="25" t="s">
        <v>314</v>
      </c>
      <c r="D57" s="14">
        <f t="shared" ref="D57:E57" si="36">D58+D59+D60+D61+D62</f>
        <v>6711.4991229999996</v>
      </c>
      <c r="E57" s="14">
        <f t="shared" si="36"/>
        <v>7422.9728205000001</v>
      </c>
      <c r="F57" s="14">
        <f t="shared" ref="F57:O57" si="37">F58+F59+F60+F61+F62</f>
        <v>7941.3846100304263</v>
      </c>
      <c r="G57" s="14">
        <f t="shared" si="37"/>
        <v>8418.2757492399942</v>
      </c>
      <c r="H57" s="14">
        <f t="shared" si="37"/>
        <v>8775.7210497578562</v>
      </c>
      <c r="I57" s="14">
        <f t="shared" si="37"/>
        <v>9324.8399558108995</v>
      </c>
      <c r="J57" s="14">
        <f t="shared" ref="J57" si="38">J58+J59+J60+J61+J62</f>
        <v>8835.6240453082901</v>
      </c>
      <c r="K57" s="14">
        <f t="shared" si="37"/>
        <v>9275.3520744557973</v>
      </c>
      <c r="L57" s="14">
        <f t="shared" ref="L57" si="39">L58+L59+L60+L61+L62</f>
        <v>8983.8919468499935</v>
      </c>
      <c r="M57" s="14">
        <f t="shared" si="37"/>
        <v>9530.2804452396849</v>
      </c>
      <c r="N57" s="14">
        <f t="shared" si="37"/>
        <v>9724.217439274169</v>
      </c>
      <c r="O57" s="14">
        <f t="shared" si="37"/>
        <v>0</v>
      </c>
      <c r="P57" s="14">
        <f t="shared" si="26"/>
        <v>36319.454481190303</v>
      </c>
      <c r="Q57" s="14">
        <f t="shared" si="27"/>
        <v>28130.472475506383</v>
      </c>
    </row>
    <row r="58" spans="1:17" s="21" customFormat="1" ht="31.5" hidden="1" x14ac:dyDescent="0.25">
      <c r="A58" s="26" t="s">
        <v>412</v>
      </c>
      <c r="B58" s="1" t="s">
        <v>298</v>
      </c>
      <c r="C58" s="25" t="s">
        <v>314</v>
      </c>
      <c r="D58" s="14">
        <v>67.782385239999996</v>
      </c>
      <c r="E58" s="14">
        <v>88.277248830000005</v>
      </c>
      <c r="F58" s="14">
        <v>66.989065169199321</v>
      </c>
      <c r="G58" s="14">
        <v>100.99856493999999</v>
      </c>
      <c r="H58" s="14">
        <v>67.38953782820532</v>
      </c>
      <c r="I58" s="14">
        <f>(G58/G$359*I$359)</f>
        <v>96.663484924206543</v>
      </c>
      <c r="J58" s="14">
        <v>67.38953782820532</v>
      </c>
      <c r="K58" s="14">
        <f>(I58/I$359*K$359)</f>
        <v>96.663484928477672</v>
      </c>
      <c r="L58" s="14">
        <v>67.38953782820532</v>
      </c>
      <c r="M58" s="14">
        <f>(K58/K$359*M$359)</f>
        <v>96.663484928477672</v>
      </c>
      <c r="N58" s="14">
        <f>(M58/M$359*N$359)</f>
        <v>96.663484928477672</v>
      </c>
      <c r="O58" s="14">
        <v>0</v>
      </c>
      <c r="P58" s="14">
        <f t="shared" si="26"/>
        <v>298.8320984130936</v>
      </c>
      <c r="Q58" s="14">
        <f t="shared" si="27"/>
        <v>289.99045478116187</v>
      </c>
    </row>
    <row r="59" spans="1:17" s="21" customFormat="1" ht="31.5" hidden="1" x14ac:dyDescent="0.25">
      <c r="A59" s="26" t="s">
        <v>413</v>
      </c>
      <c r="B59" s="1" t="s">
        <v>300</v>
      </c>
      <c r="C59" s="25" t="s">
        <v>314</v>
      </c>
      <c r="D59" s="14">
        <v>6504.2562214899999</v>
      </c>
      <c r="E59" s="14">
        <v>7285.3291842000008</v>
      </c>
      <c r="F59" s="14">
        <v>6036.8713967500271</v>
      </c>
      <c r="G59" s="14">
        <v>7897.8790514700004</v>
      </c>
      <c r="H59" s="14">
        <v>6712.2088578384137</v>
      </c>
      <c r="I59" s="14">
        <f>(G59/G$359*I$359)</f>
        <v>7558.8847532488217</v>
      </c>
      <c r="J59" s="14">
        <v>6798.6019078384134</v>
      </c>
      <c r="K59" s="14">
        <f>(I59/I$359*K$359)</f>
        <v>7558.8847535828163</v>
      </c>
      <c r="L59" s="14">
        <v>6884.994957838413</v>
      </c>
      <c r="M59" s="14">
        <f>(K59/K$359*M$359)</f>
        <v>7558.8847535828163</v>
      </c>
      <c r="N59" s="14">
        <f>(M59/M$359*N$359)</f>
        <v>7558.8847535828163</v>
      </c>
      <c r="O59" s="14">
        <v>0</v>
      </c>
      <c r="P59" s="14">
        <f t="shared" si="26"/>
        <v>27954.690477098055</v>
      </c>
      <c r="Q59" s="14">
        <f t="shared" si="27"/>
        <v>22676.654260414456</v>
      </c>
    </row>
    <row r="60" spans="1:17" s="21" customFormat="1" hidden="1" x14ac:dyDescent="0.25">
      <c r="A60" s="26" t="s">
        <v>414</v>
      </c>
      <c r="B60" s="5" t="s">
        <v>612</v>
      </c>
      <c r="C60" s="25" t="s">
        <v>314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f t="shared" ref="P60:P76" si="40">H60+J60+L60+N60</f>
        <v>0</v>
      </c>
      <c r="Q60" s="14">
        <f t="shared" ref="Q60:Q76" si="41">I60+K60+M60+O60</f>
        <v>0</v>
      </c>
    </row>
    <row r="61" spans="1:17" s="21" customFormat="1" hidden="1" x14ac:dyDescent="0.25">
      <c r="A61" s="26" t="s">
        <v>415</v>
      </c>
      <c r="B61" s="5" t="s">
        <v>698</v>
      </c>
      <c r="C61" s="25" t="s">
        <v>314</v>
      </c>
      <c r="D61" s="14">
        <v>35.749250020000005</v>
      </c>
      <c r="E61" s="14">
        <v>25.880505889999998</v>
      </c>
      <c r="F61" s="14">
        <v>27.74390231408</v>
      </c>
      <c r="G61" s="14">
        <v>21.943082480000001</v>
      </c>
      <c r="H61" s="14">
        <v>28.909146211271359</v>
      </c>
      <c r="I61" s="14">
        <f>G61*1.058</f>
        <v>23.215781263840004</v>
      </c>
      <c r="J61" s="14">
        <v>30.065512059722213</v>
      </c>
      <c r="K61" s="14">
        <f>I61*1.043</f>
        <v>24.214059858185124</v>
      </c>
      <c r="L61" s="14">
        <v>31.268132542111104</v>
      </c>
      <c r="M61" s="14">
        <f>K61*1.04</f>
        <v>25.18262225251253</v>
      </c>
      <c r="N61" s="14">
        <f>M61*1.04</f>
        <v>26.189927142613033</v>
      </c>
      <c r="O61" s="14">
        <v>0</v>
      </c>
      <c r="P61" s="14">
        <f t="shared" si="40"/>
        <v>116.43271795571771</v>
      </c>
      <c r="Q61" s="14">
        <f t="shared" si="41"/>
        <v>72.612463374537654</v>
      </c>
    </row>
    <row r="62" spans="1:17" s="21" customFormat="1" hidden="1" x14ac:dyDescent="0.25">
      <c r="A62" s="26" t="s">
        <v>416</v>
      </c>
      <c r="B62" s="5" t="s">
        <v>86</v>
      </c>
      <c r="C62" s="25" t="s">
        <v>314</v>
      </c>
      <c r="D62" s="14">
        <v>103.71126624999999</v>
      </c>
      <c r="E62" s="14">
        <v>23.485881579999997</v>
      </c>
      <c r="F62" s="14">
        <v>1809.7802457971202</v>
      </c>
      <c r="G62" s="14">
        <v>397.4550503499936</v>
      </c>
      <c r="H62" s="14">
        <v>1967.213507879967</v>
      </c>
      <c r="I62" s="14">
        <v>1646.0759363740317</v>
      </c>
      <c r="J62" s="14">
        <v>1939.5670875819505</v>
      </c>
      <c r="K62" s="14">
        <v>1595.5897760863188</v>
      </c>
      <c r="L62" s="14">
        <v>2000.2393186412642</v>
      </c>
      <c r="M62" s="14">
        <v>1849.5495844758796</v>
      </c>
      <c r="N62" s="14">
        <v>2042.4792736202617</v>
      </c>
      <c r="O62" s="14">
        <v>0</v>
      </c>
      <c r="P62" s="14">
        <f t="shared" si="40"/>
        <v>7949.4991877234434</v>
      </c>
      <c r="Q62" s="14">
        <f t="shared" si="41"/>
        <v>5091.2152969362305</v>
      </c>
    </row>
    <row r="63" spans="1:17" s="21" customFormat="1" hidden="1" x14ac:dyDescent="0.25">
      <c r="A63" s="26" t="s">
        <v>417</v>
      </c>
      <c r="B63" s="6" t="s">
        <v>386</v>
      </c>
      <c r="C63" s="25" t="s">
        <v>314</v>
      </c>
      <c r="D63" s="14">
        <v>795.70714421000002</v>
      </c>
      <c r="E63" s="14">
        <v>801.63742525000009</v>
      </c>
      <c r="F63" s="14">
        <v>0</v>
      </c>
      <c r="G63" s="14">
        <v>934.71084643000029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f t="shared" si="40"/>
        <v>0</v>
      </c>
      <c r="Q63" s="14">
        <f t="shared" si="41"/>
        <v>0</v>
      </c>
    </row>
    <row r="64" spans="1:17" s="23" customFormat="1" hidden="1" x14ac:dyDescent="0.25">
      <c r="A64" s="26" t="s">
        <v>418</v>
      </c>
      <c r="B64" s="6" t="s">
        <v>703</v>
      </c>
      <c r="C64" s="25" t="s">
        <v>314</v>
      </c>
      <c r="D64" s="14">
        <f t="shared" ref="D64:E64" si="42">D65+D66+D67+D68+D69</f>
        <v>63.084719480000039</v>
      </c>
      <c r="E64" s="14">
        <f t="shared" si="42"/>
        <v>75.585317690000039</v>
      </c>
      <c r="F64" s="14">
        <f t="shared" ref="F64:O64" si="43">F65+F66+F67+F68+F69</f>
        <v>26.700214139999996</v>
      </c>
      <c r="G64" s="14">
        <f t="shared" si="43"/>
        <v>116.69088781000002</v>
      </c>
      <c r="H64" s="14">
        <f t="shared" si="43"/>
        <v>134.17138602</v>
      </c>
      <c r="I64" s="14">
        <f t="shared" si="43"/>
        <v>35.319474599999999</v>
      </c>
      <c r="J64" s="14">
        <f t="shared" ref="J64" si="44">J65+J66+J67+J68+J69</f>
        <v>185.19335522999995</v>
      </c>
      <c r="K64" s="14">
        <f t="shared" si="43"/>
        <v>146.95543388999999</v>
      </c>
      <c r="L64" s="14">
        <f t="shared" ref="L64" si="45">L65+L66+L67+L68+L69</f>
        <v>167.72540262999999</v>
      </c>
      <c r="M64" s="14">
        <f t="shared" si="43"/>
        <v>181.44727855999997</v>
      </c>
      <c r="N64" s="14">
        <f t="shared" si="43"/>
        <v>186.22984192999996</v>
      </c>
      <c r="O64" s="14">
        <f t="shared" si="43"/>
        <v>0</v>
      </c>
      <c r="P64" s="14">
        <f t="shared" si="40"/>
        <v>673.31998580999993</v>
      </c>
      <c r="Q64" s="14">
        <f t="shared" si="41"/>
        <v>363.72218705</v>
      </c>
    </row>
    <row r="65" spans="1:17" s="23" customFormat="1" hidden="1" x14ac:dyDescent="0.25">
      <c r="A65" s="26" t="s">
        <v>63</v>
      </c>
      <c r="B65" s="5" t="s">
        <v>688</v>
      </c>
      <c r="C65" s="25" t="s">
        <v>314</v>
      </c>
      <c r="D65" s="14">
        <v>59.34858248000004</v>
      </c>
      <c r="E65" s="14">
        <v>71.382780500000038</v>
      </c>
      <c r="F65" s="14">
        <v>26.700214139999996</v>
      </c>
      <c r="G65" s="14">
        <v>112.51541396000002</v>
      </c>
      <c r="H65" s="14">
        <v>134.17138602</v>
      </c>
      <c r="I65" s="14">
        <v>35.319474599999999</v>
      </c>
      <c r="J65" s="14">
        <v>185.19335522999995</v>
      </c>
      <c r="K65" s="14">
        <v>146.95543388999999</v>
      </c>
      <c r="L65" s="14">
        <v>167.72540262999999</v>
      </c>
      <c r="M65" s="14">
        <v>181.44727855999997</v>
      </c>
      <c r="N65" s="14">
        <v>186.22984192999996</v>
      </c>
      <c r="O65" s="14">
        <v>0</v>
      </c>
      <c r="P65" s="14">
        <f t="shared" si="40"/>
        <v>673.31998580999993</v>
      </c>
      <c r="Q65" s="14">
        <f t="shared" si="41"/>
        <v>363.72218705</v>
      </c>
    </row>
    <row r="66" spans="1:17" s="23" customFormat="1" hidden="1" x14ac:dyDescent="0.25">
      <c r="A66" s="26" t="s">
        <v>657</v>
      </c>
      <c r="B66" s="5" t="s">
        <v>697</v>
      </c>
      <c r="C66" s="25" t="s">
        <v>314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f t="shared" si="40"/>
        <v>0</v>
      </c>
      <c r="Q66" s="14">
        <f t="shared" si="41"/>
        <v>0</v>
      </c>
    </row>
    <row r="67" spans="1:17" s="23" customFormat="1" hidden="1" x14ac:dyDescent="0.25">
      <c r="A67" s="26" t="s">
        <v>658</v>
      </c>
      <c r="B67" s="5" t="s">
        <v>691</v>
      </c>
      <c r="C67" s="25" t="s">
        <v>314</v>
      </c>
      <c r="D67" s="14">
        <v>3.7361369999999998</v>
      </c>
      <c r="E67" s="14">
        <v>4.2025371900000001</v>
      </c>
      <c r="F67" s="14">
        <v>0</v>
      </c>
      <c r="G67" s="14">
        <v>4.1754738499999995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f t="shared" si="40"/>
        <v>0</v>
      </c>
      <c r="Q67" s="14">
        <f t="shared" si="41"/>
        <v>0</v>
      </c>
    </row>
    <row r="68" spans="1:17" s="23" customFormat="1" hidden="1" x14ac:dyDescent="0.25">
      <c r="A68" s="26" t="s">
        <v>659</v>
      </c>
      <c r="B68" s="5" t="s">
        <v>696</v>
      </c>
      <c r="C68" s="25" t="s">
        <v>314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f t="shared" si="40"/>
        <v>0</v>
      </c>
      <c r="Q68" s="14">
        <f t="shared" si="41"/>
        <v>0</v>
      </c>
    </row>
    <row r="69" spans="1:17" s="23" customFormat="1" hidden="1" x14ac:dyDescent="0.25">
      <c r="A69" s="26" t="s">
        <v>660</v>
      </c>
      <c r="B69" s="5" t="s">
        <v>661</v>
      </c>
      <c r="C69" s="25" t="s">
        <v>314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f t="shared" si="40"/>
        <v>0</v>
      </c>
      <c r="Q69" s="14">
        <f t="shared" si="41"/>
        <v>0</v>
      </c>
    </row>
    <row r="70" spans="1:17" s="21" customFormat="1" hidden="1" x14ac:dyDescent="0.25">
      <c r="A70" s="26" t="s">
        <v>419</v>
      </c>
      <c r="B70" s="6" t="s">
        <v>577</v>
      </c>
      <c r="C70" s="25" t="s">
        <v>314</v>
      </c>
      <c r="D70" s="14">
        <f t="shared" ref="D70:E70" si="46">D71+D72</f>
        <v>2.5865470000000004</v>
      </c>
      <c r="E70" s="14">
        <f t="shared" si="46"/>
        <v>2.3550590000000002</v>
      </c>
      <c r="F70" s="14">
        <f t="shared" ref="F70:O70" si="47">F71+F72</f>
        <v>1.8643649999999994</v>
      </c>
      <c r="G70" s="14">
        <f t="shared" si="47"/>
        <v>2.3541320000000003</v>
      </c>
      <c r="H70" s="14">
        <f t="shared" si="47"/>
        <v>2.3172077300000002</v>
      </c>
      <c r="I70" s="14">
        <f t="shared" si="47"/>
        <v>1.85622</v>
      </c>
      <c r="J70" s="14">
        <f t="shared" ref="J70" si="48">J71+J72</f>
        <v>1.6700498422999999</v>
      </c>
      <c r="K70" s="14">
        <f t="shared" si="47"/>
        <v>2.3196316700000001</v>
      </c>
      <c r="L70" s="14">
        <f t="shared" ref="L70" si="49">L71+L72</f>
        <v>1.6408960147999996</v>
      </c>
      <c r="M70" s="14">
        <f t="shared" si="47"/>
        <v>2.2710932312000001</v>
      </c>
      <c r="N70" s="14">
        <f t="shared" si="47"/>
        <v>2.2310923506500004</v>
      </c>
      <c r="O70" s="14">
        <f t="shared" si="47"/>
        <v>0</v>
      </c>
      <c r="P70" s="14">
        <f t="shared" si="40"/>
        <v>7.8592459377499999</v>
      </c>
      <c r="Q70" s="14">
        <f t="shared" si="41"/>
        <v>6.4469449012000002</v>
      </c>
    </row>
    <row r="71" spans="1:17" s="21" customFormat="1" hidden="1" x14ac:dyDescent="0.25">
      <c r="A71" s="26" t="s">
        <v>64</v>
      </c>
      <c r="B71" s="5" t="s">
        <v>362</v>
      </c>
      <c r="C71" s="25" t="s">
        <v>314</v>
      </c>
      <c r="D71" s="14">
        <v>2.0282330000000002</v>
      </c>
      <c r="E71" s="14">
        <v>1.9900530000000001</v>
      </c>
      <c r="F71" s="14">
        <v>1.4806099999999991</v>
      </c>
      <c r="G71" s="14">
        <v>1.9515670000000005</v>
      </c>
      <c r="H71" s="14">
        <v>1.9661723600000001</v>
      </c>
      <c r="I71" s="14">
        <v>1.5904499999999999</v>
      </c>
      <c r="J71" s="14">
        <v>1.4246435522999998</v>
      </c>
      <c r="K71" s="14">
        <v>1.9340028900000001</v>
      </c>
      <c r="L71" s="14">
        <v>1.3966978747999996</v>
      </c>
      <c r="M71" s="14">
        <v>1.9037183362000001</v>
      </c>
      <c r="N71" s="14">
        <v>1.8658318306500004</v>
      </c>
      <c r="O71" s="14">
        <v>0</v>
      </c>
      <c r="P71" s="14">
        <f t="shared" si="40"/>
        <v>6.6533456177500003</v>
      </c>
      <c r="Q71" s="14">
        <f t="shared" si="41"/>
        <v>5.4281712261999999</v>
      </c>
    </row>
    <row r="72" spans="1:17" s="21" customFormat="1" hidden="1" x14ac:dyDescent="0.25">
      <c r="A72" s="26" t="s">
        <v>359</v>
      </c>
      <c r="B72" s="5" t="s">
        <v>53</v>
      </c>
      <c r="C72" s="25" t="s">
        <v>314</v>
      </c>
      <c r="D72" s="14">
        <v>0.55831399999999998</v>
      </c>
      <c r="E72" s="14">
        <v>0.365006</v>
      </c>
      <c r="F72" s="14">
        <v>0.38375500000000035</v>
      </c>
      <c r="G72" s="14">
        <v>0.40256499999999984</v>
      </c>
      <c r="H72" s="14">
        <v>0.35103537000000001</v>
      </c>
      <c r="I72" s="14">
        <v>0.26577000000000001</v>
      </c>
      <c r="J72" s="14">
        <v>0.24540628999999997</v>
      </c>
      <c r="K72" s="14">
        <v>0.38562878</v>
      </c>
      <c r="L72" s="14">
        <v>0.24419813999999998</v>
      </c>
      <c r="M72" s="14">
        <v>0.36737489500000003</v>
      </c>
      <c r="N72" s="14">
        <v>0.36526052000000003</v>
      </c>
      <c r="O72" s="14">
        <v>0</v>
      </c>
      <c r="P72" s="14">
        <f t="shared" si="40"/>
        <v>1.20590032</v>
      </c>
      <c r="Q72" s="14">
        <f t="shared" si="41"/>
        <v>1.018773675</v>
      </c>
    </row>
    <row r="73" spans="1:17" s="21" customFormat="1" hidden="1" x14ac:dyDescent="0.25">
      <c r="A73" s="26" t="s">
        <v>420</v>
      </c>
      <c r="B73" s="6" t="s">
        <v>578</v>
      </c>
      <c r="C73" s="25" t="s">
        <v>314</v>
      </c>
      <c r="D73" s="14">
        <f t="shared" ref="D73:E73" si="50">D74+D75+D76</f>
        <v>292.9293550877012</v>
      </c>
      <c r="E73" s="14">
        <f t="shared" si="50"/>
        <v>355.15312229000062</v>
      </c>
      <c r="F73" s="14">
        <f t="shared" ref="F73:O73" si="51">F74+F75+F76</f>
        <v>0</v>
      </c>
      <c r="G73" s="14">
        <f t="shared" si="51"/>
        <v>2.89549309</v>
      </c>
      <c r="H73" s="14">
        <f t="shared" si="51"/>
        <v>0</v>
      </c>
      <c r="I73" s="14">
        <f t="shared" si="51"/>
        <v>0</v>
      </c>
      <c r="J73" s="14">
        <f t="shared" ref="J73" si="52">J74+J75+J76</f>
        <v>0</v>
      </c>
      <c r="K73" s="14">
        <f t="shared" si="51"/>
        <v>0</v>
      </c>
      <c r="L73" s="14">
        <f t="shared" ref="L73" si="53">L74+L75+L76</f>
        <v>0</v>
      </c>
      <c r="M73" s="14">
        <f t="shared" si="51"/>
        <v>0</v>
      </c>
      <c r="N73" s="14">
        <f t="shared" si="51"/>
        <v>0</v>
      </c>
      <c r="O73" s="14">
        <f t="shared" si="51"/>
        <v>0</v>
      </c>
      <c r="P73" s="14">
        <f t="shared" si="40"/>
        <v>0</v>
      </c>
      <c r="Q73" s="14">
        <f t="shared" si="41"/>
        <v>0</v>
      </c>
    </row>
    <row r="74" spans="1:17" s="21" customFormat="1" hidden="1" x14ac:dyDescent="0.25">
      <c r="A74" s="26" t="s">
        <v>421</v>
      </c>
      <c r="B74" s="5" t="s">
        <v>87</v>
      </c>
      <c r="C74" s="25" t="s">
        <v>314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f t="shared" si="40"/>
        <v>0</v>
      </c>
      <c r="Q74" s="14">
        <f t="shared" si="41"/>
        <v>0</v>
      </c>
    </row>
    <row r="75" spans="1:17" s="21" customFormat="1" ht="15.75" hidden="1" customHeight="1" x14ac:dyDescent="0.25">
      <c r="A75" s="26" t="s">
        <v>422</v>
      </c>
      <c r="B75" s="5" t="s">
        <v>88</v>
      </c>
      <c r="C75" s="25" t="s">
        <v>314</v>
      </c>
      <c r="D75" s="14">
        <v>3.3570461477000002</v>
      </c>
      <c r="E75" s="14">
        <v>3.23772934</v>
      </c>
      <c r="F75" s="14">
        <v>0</v>
      </c>
      <c r="G75" s="14">
        <v>2.89549309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f t="shared" si="40"/>
        <v>0</v>
      </c>
      <c r="Q75" s="14">
        <f t="shared" si="41"/>
        <v>0</v>
      </c>
    </row>
    <row r="76" spans="1:17" s="21" customFormat="1" hidden="1" x14ac:dyDescent="0.25">
      <c r="A76" s="26" t="s">
        <v>423</v>
      </c>
      <c r="B76" s="5" t="s">
        <v>89</v>
      </c>
      <c r="C76" s="25" t="s">
        <v>314</v>
      </c>
      <c r="D76" s="14">
        <v>289.57230894000122</v>
      </c>
      <c r="E76" s="14">
        <v>351.91539295000064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f t="shared" si="40"/>
        <v>0</v>
      </c>
      <c r="Q76" s="14">
        <f t="shared" si="41"/>
        <v>0</v>
      </c>
    </row>
    <row r="77" spans="1:17" s="29" customFormat="1" hidden="1" x14ac:dyDescent="0.25">
      <c r="A77" s="26" t="s">
        <v>424</v>
      </c>
      <c r="B77" s="6" t="s">
        <v>429</v>
      </c>
      <c r="C77" s="25" t="s">
        <v>81</v>
      </c>
      <c r="D77" s="14" t="s">
        <v>155</v>
      </c>
      <c r="E77" s="14" t="s">
        <v>155</v>
      </c>
      <c r="F77" s="14" t="s">
        <v>155</v>
      </c>
      <c r="G77" s="14" t="s">
        <v>155</v>
      </c>
      <c r="H77" s="14" t="s">
        <v>155</v>
      </c>
      <c r="I77" s="14" t="s">
        <v>155</v>
      </c>
      <c r="J77" s="14" t="s">
        <v>155</v>
      </c>
      <c r="K77" s="14" t="s">
        <v>155</v>
      </c>
      <c r="L77" s="14" t="s">
        <v>155</v>
      </c>
      <c r="M77" s="14" t="s">
        <v>155</v>
      </c>
      <c r="N77" s="14" t="s">
        <v>155</v>
      </c>
      <c r="O77" s="14" t="s">
        <v>155</v>
      </c>
      <c r="P77" s="14" t="s">
        <v>155</v>
      </c>
      <c r="Q77" s="14" t="s">
        <v>155</v>
      </c>
    </row>
    <row r="78" spans="1:17" s="21" customFormat="1" hidden="1" x14ac:dyDescent="0.25">
      <c r="A78" s="26" t="s">
        <v>425</v>
      </c>
      <c r="B78" s="5" t="s">
        <v>54</v>
      </c>
      <c r="C78" s="25" t="s">
        <v>314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f t="shared" ref="P78" si="54">H78+J78+L78+N78</f>
        <v>0</v>
      </c>
      <c r="Q78" s="14">
        <f t="shared" ref="Q78" si="55">I78+K78+M78+O78</f>
        <v>0</v>
      </c>
    </row>
    <row r="79" spans="1:17" s="21" customFormat="1" hidden="1" x14ac:dyDescent="0.25">
      <c r="A79" s="26" t="s">
        <v>426</v>
      </c>
      <c r="B79" s="5" t="s">
        <v>55</v>
      </c>
      <c r="C79" s="25" t="s">
        <v>314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f t="shared" ref="P79:P89" si="56">H79+J79+L79+N79</f>
        <v>0</v>
      </c>
      <c r="Q79" s="14">
        <f t="shared" ref="Q79:Q89" si="57">I79+K79+M79+O79</f>
        <v>0</v>
      </c>
    </row>
    <row r="80" spans="1:17" s="21" customFormat="1" hidden="1" x14ac:dyDescent="0.25">
      <c r="A80" s="26" t="s">
        <v>427</v>
      </c>
      <c r="B80" s="5" t="s">
        <v>4</v>
      </c>
      <c r="C80" s="25" t="s">
        <v>314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f t="shared" si="56"/>
        <v>0</v>
      </c>
      <c r="Q80" s="14">
        <f t="shared" si="57"/>
        <v>0</v>
      </c>
    </row>
    <row r="81" spans="1:17" s="21" customFormat="1" hidden="1" x14ac:dyDescent="0.25">
      <c r="A81" s="26" t="s">
        <v>16</v>
      </c>
      <c r="B81" s="18" t="s">
        <v>721</v>
      </c>
      <c r="C81" s="25" t="s">
        <v>314</v>
      </c>
      <c r="D81" s="14">
        <f t="shared" ref="D81:E81" si="58">D18-D33</f>
        <v>734.28976980229709</v>
      </c>
      <c r="E81" s="14">
        <f t="shared" si="58"/>
        <v>1095.9930957399993</v>
      </c>
      <c r="F81" s="14">
        <f t="shared" ref="F81:O81" si="59">F18-F33</f>
        <v>913.41461235775932</v>
      </c>
      <c r="G81" s="14">
        <f t="shared" si="59"/>
        <v>1003.8999858900061</v>
      </c>
      <c r="H81" s="14">
        <f t="shared" si="59"/>
        <v>989.64794803896802</v>
      </c>
      <c r="I81" s="14">
        <f t="shared" si="59"/>
        <v>1174.0362451000037</v>
      </c>
      <c r="J81" s="14">
        <f t="shared" ref="J81" si="60">J18-J33</f>
        <v>1054.4563684560453</v>
      </c>
      <c r="K81" s="14">
        <f t="shared" si="59"/>
        <v>1363.4335671034314</v>
      </c>
      <c r="L81" s="14">
        <f t="shared" ref="L81" si="61">L18-L33</f>
        <v>1117.1165999939913</v>
      </c>
      <c r="M81" s="14">
        <f t="shared" si="59"/>
        <v>1495.3553042992207</v>
      </c>
      <c r="N81" s="14">
        <f t="shared" si="59"/>
        <v>1438.9772175451435</v>
      </c>
      <c r="O81" s="14">
        <f t="shared" si="59"/>
        <v>0</v>
      </c>
      <c r="P81" s="14">
        <f t="shared" si="56"/>
        <v>4600.1981340341481</v>
      </c>
      <c r="Q81" s="14">
        <f t="shared" si="57"/>
        <v>4032.8251165026559</v>
      </c>
    </row>
    <row r="82" spans="1:17" s="21" customFormat="1" hidden="1" x14ac:dyDescent="0.25">
      <c r="A82" s="26" t="s">
        <v>35</v>
      </c>
      <c r="B82" s="3" t="s">
        <v>573</v>
      </c>
      <c r="C82" s="25" t="s">
        <v>314</v>
      </c>
      <c r="D82" s="14">
        <f t="shared" ref="D82:E82" si="62">D83+D84+D85</f>
        <v>0</v>
      </c>
      <c r="E82" s="14">
        <f t="shared" si="62"/>
        <v>0</v>
      </c>
      <c r="F82" s="14">
        <f t="shared" ref="F82:O82" si="63">F83+F84+F85</f>
        <v>0</v>
      </c>
      <c r="G82" s="14">
        <f t="shared" si="63"/>
        <v>0</v>
      </c>
      <c r="H82" s="14">
        <f t="shared" si="63"/>
        <v>0</v>
      </c>
      <c r="I82" s="14">
        <f t="shared" si="63"/>
        <v>0</v>
      </c>
      <c r="J82" s="14">
        <f t="shared" ref="J82" si="64">J83+J84+J85</f>
        <v>0</v>
      </c>
      <c r="K82" s="14">
        <f t="shared" si="63"/>
        <v>0</v>
      </c>
      <c r="L82" s="14">
        <f t="shared" ref="L82" si="65">L83+L84+L85</f>
        <v>0</v>
      </c>
      <c r="M82" s="14">
        <f t="shared" si="63"/>
        <v>0</v>
      </c>
      <c r="N82" s="14">
        <f t="shared" si="63"/>
        <v>0</v>
      </c>
      <c r="O82" s="14">
        <f t="shared" si="63"/>
        <v>0</v>
      </c>
      <c r="P82" s="14">
        <f t="shared" si="56"/>
        <v>0</v>
      </c>
      <c r="Q82" s="14">
        <f t="shared" si="57"/>
        <v>0</v>
      </c>
    </row>
    <row r="83" spans="1:17" s="21" customFormat="1" ht="31.5" hidden="1" x14ac:dyDescent="0.25">
      <c r="A83" s="26" t="s">
        <v>396</v>
      </c>
      <c r="B83" s="1" t="s">
        <v>463</v>
      </c>
      <c r="C83" s="25" t="s">
        <v>314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f t="shared" si="56"/>
        <v>0</v>
      </c>
      <c r="Q83" s="14">
        <f t="shared" si="57"/>
        <v>0</v>
      </c>
    </row>
    <row r="84" spans="1:17" s="21" customFormat="1" ht="31.5" hidden="1" x14ac:dyDescent="0.25">
      <c r="A84" s="26" t="s">
        <v>397</v>
      </c>
      <c r="B84" s="1" t="s">
        <v>464</v>
      </c>
      <c r="C84" s="25" t="s">
        <v>314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f t="shared" si="56"/>
        <v>0</v>
      </c>
      <c r="Q84" s="14">
        <f t="shared" si="57"/>
        <v>0</v>
      </c>
    </row>
    <row r="85" spans="1:17" s="21" customFormat="1" ht="31.5" hidden="1" x14ac:dyDescent="0.25">
      <c r="A85" s="26" t="s">
        <v>398</v>
      </c>
      <c r="B85" s="1" t="s">
        <v>449</v>
      </c>
      <c r="C85" s="25" t="s">
        <v>314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f t="shared" si="56"/>
        <v>0</v>
      </c>
      <c r="Q85" s="14">
        <f t="shared" si="57"/>
        <v>0</v>
      </c>
    </row>
    <row r="86" spans="1:17" s="21" customFormat="1" hidden="1" x14ac:dyDescent="0.25">
      <c r="A86" s="26" t="s">
        <v>36</v>
      </c>
      <c r="B86" s="3" t="s">
        <v>610</v>
      </c>
      <c r="C86" s="25" t="s">
        <v>314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f t="shared" si="56"/>
        <v>0</v>
      </c>
      <c r="Q86" s="14">
        <f t="shared" si="57"/>
        <v>0</v>
      </c>
    </row>
    <row r="87" spans="1:17" s="21" customFormat="1" hidden="1" x14ac:dyDescent="0.25">
      <c r="A87" s="26" t="s">
        <v>315</v>
      </c>
      <c r="B87" s="3" t="s">
        <v>503</v>
      </c>
      <c r="C87" s="25" t="s">
        <v>314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f t="shared" si="56"/>
        <v>0</v>
      </c>
      <c r="Q87" s="14">
        <f t="shared" si="57"/>
        <v>0</v>
      </c>
    </row>
    <row r="88" spans="1:17" s="21" customFormat="1" hidden="1" x14ac:dyDescent="0.25">
      <c r="A88" s="26" t="s">
        <v>316</v>
      </c>
      <c r="B88" s="3" t="s">
        <v>611</v>
      </c>
      <c r="C88" s="25" t="s">
        <v>314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f t="shared" si="56"/>
        <v>0</v>
      </c>
      <c r="Q88" s="14">
        <f t="shared" si="57"/>
        <v>0</v>
      </c>
    </row>
    <row r="89" spans="1:17" s="21" customFormat="1" hidden="1" x14ac:dyDescent="0.25">
      <c r="A89" s="26" t="s">
        <v>317</v>
      </c>
      <c r="B89" s="3" t="s">
        <v>504</v>
      </c>
      <c r="C89" s="25" t="s">
        <v>314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f t="shared" si="56"/>
        <v>0</v>
      </c>
      <c r="Q89" s="14">
        <f t="shared" si="57"/>
        <v>0</v>
      </c>
    </row>
    <row r="90" spans="1:17" s="21" customFormat="1" hidden="1" x14ac:dyDescent="0.25">
      <c r="A90" s="26" t="s">
        <v>318</v>
      </c>
      <c r="B90" s="3" t="s">
        <v>505</v>
      </c>
      <c r="C90" s="25" t="s">
        <v>314</v>
      </c>
      <c r="D90" s="14">
        <f t="shared" ref="D90:E90" si="66">D27-D42</f>
        <v>674.94849255229929</v>
      </c>
      <c r="E90" s="14">
        <f t="shared" si="66"/>
        <v>1013.3032861599968</v>
      </c>
      <c r="F90" s="14">
        <f t="shared" ref="F90:O90" si="67">F27-F42</f>
        <v>913.41461235775932</v>
      </c>
      <c r="G90" s="14">
        <f t="shared" si="67"/>
        <v>1049.0168783700065</v>
      </c>
      <c r="H90" s="14">
        <f t="shared" si="67"/>
        <v>989.64794803896802</v>
      </c>
      <c r="I90" s="14">
        <f t="shared" si="67"/>
        <v>1174.0362451000037</v>
      </c>
      <c r="J90" s="14">
        <f t="shared" ref="J90" si="68">J27-J42</f>
        <v>1054.4563684560453</v>
      </c>
      <c r="K90" s="14">
        <f t="shared" si="67"/>
        <v>1363.4335671034314</v>
      </c>
      <c r="L90" s="14">
        <f t="shared" ref="L90" si="69">L27-L42</f>
        <v>1117.1165999939913</v>
      </c>
      <c r="M90" s="14">
        <f t="shared" si="67"/>
        <v>1495.3553042992207</v>
      </c>
      <c r="N90" s="14">
        <f t="shared" si="67"/>
        <v>1438.9772175451435</v>
      </c>
      <c r="O90" s="14">
        <f t="shared" si="67"/>
        <v>0</v>
      </c>
      <c r="P90" s="14">
        <f t="shared" ref="P90:P105" si="70">H90+J90+L90+N90</f>
        <v>4600.1981340341481</v>
      </c>
      <c r="Q90" s="14">
        <f t="shared" ref="Q90:Q105" si="71">I90+K90+M90+O90</f>
        <v>4032.8251165026559</v>
      </c>
    </row>
    <row r="91" spans="1:17" s="21" customFormat="1" hidden="1" x14ac:dyDescent="0.25">
      <c r="A91" s="26" t="s">
        <v>319</v>
      </c>
      <c r="B91" s="3" t="s">
        <v>618</v>
      </c>
      <c r="C91" s="25" t="s">
        <v>314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f t="shared" ref="O91" si="72">O27-O42</f>
        <v>0</v>
      </c>
      <c r="P91" s="14">
        <f t="shared" si="70"/>
        <v>0</v>
      </c>
      <c r="Q91" s="14">
        <f t="shared" si="71"/>
        <v>0</v>
      </c>
    </row>
    <row r="92" spans="1:17" s="21" customFormat="1" ht="31.5" hidden="1" x14ac:dyDescent="0.25">
      <c r="A92" s="26" t="s">
        <v>320</v>
      </c>
      <c r="B92" s="4" t="s">
        <v>383</v>
      </c>
      <c r="C92" s="25" t="s">
        <v>314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f t="shared" si="70"/>
        <v>0</v>
      </c>
      <c r="Q92" s="14">
        <f t="shared" si="71"/>
        <v>0</v>
      </c>
    </row>
    <row r="93" spans="1:17" s="21" customFormat="1" hidden="1" x14ac:dyDescent="0.25">
      <c r="A93" s="26" t="s">
        <v>544</v>
      </c>
      <c r="B93" s="1" t="s">
        <v>208</v>
      </c>
      <c r="C93" s="25" t="s">
        <v>314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f t="shared" si="70"/>
        <v>0</v>
      </c>
      <c r="Q93" s="14">
        <f t="shared" si="71"/>
        <v>0</v>
      </c>
    </row>
    <row r="94" spans="1:17" s="21" customFormat="1" hidden="1" x14ac:dyDescent="0.25">
      <c r="A94" s="26" t="s">
        <v>545</v>
      </c>
      <c r="B94" s="5" t="s">
        <v>196</v>
      </c>
      <c r="C94" s="25" t="s">
        <v>314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f t="shared" si="70"/>
        <v>0</v>
      </c>
      <c r="Q94" s="14">
        <f t="shared" si="71"/>
        <v>0</v>
      </c>
    </row>
    <row r="95" spans="1:17" s="21" customFormat="1" hidden="1" x14ac:dyDescent="0.25">
      <c r="A95" s="26" t="s">
        <v>321</v>
      </c>
      <c r="B95" s="3" t="s">
        <v>506</v>
      </c>
      <c r="C95" s="25" t="s">
        <v>314</v>
      </c>
      <c r="D95" s="14">
        <f t="shared" ref="D95:E95" si="73">D32-D47</f>
        <v>59.341277249999848</v>
      </c>
      <c r="E95" s="14">
        <f t="shared" si="73"/>
        <v>82.689809579999974</v>
      </c>
      <c r="F95" s="14">
        <f t="shared" ref="F95" si="74">F32-F47</f>
        <v>0</v>
      </c>
      <c r="G95" s="14">
        <f t="shared" ref="G95:O95" si="75">G32-G47</f>
        <v>-45.116892480000217</v>
      </c>
      <c r="H95" s="14">
        <f t="shared" si="75"/>
        <v>0</v>
      </c>
      <c r="I95" s="14">
        <f t="shared" si="75"/>
        <v>0</v>
      </c>
      <c r="J95" s="14">
        <f t="shared" ref="J95" si="76">J32-J47</f>
        <v>0</v>
      </c>
      <c r="K95" s="14">
        <f t="shared" si="75"/>
        <v>0</v>
      </c>
      <c r="L95" s="14">
        <f t="shared" ref="L95" si="77">L32-L47</f>
        <v>0</v>
      </c>
      <c r="M95" s="14">
        <f t="shared" si="75"/>
        <v>0</v>
      </c>
      <c r="N95" s="14">
        <f t="shared" si="75"/>
        <v>0</v>
      </c>
      <c r="O95" s="14">
        <f t="shared" si="75"/>
        <v>0</v>
      </c>
      <c r="P95" s="14">
        <f t="shared" si="70"/>
        <v>0</v>
      </c>
      <c r="Q95" s="14">
        <f t="shared" si="71"/>
        <v>0</v>
      </c>
    </row>
    <row r="96" spans="1:17" s="21" customFormat="1" hidden="1" x14ac:dyDescent="0.25">
      <c r="A96" s="26" t="s">
        <v>17</v>
      </c>
      <c r="B96" s="18" t="s">
        <v>722</v>
      </c>
      <c r="C96" s="25" t="s">
        <v>314</v>
      </c>
      <c r="D96" s="14">
        <f t="shared" ref="D96:E96" si="78">D97-D105</f>
        <v>-463.2530535700003</v>
      </c>
      <c r="E96" s="14">
        <f t="shared" si="78"/>
        <v>-779.60424424000007</v>
      </c>
      <c r="F96" s="14">
        <f t="shared" ref="F96:O96" si="79">F97-F105</f>
        <v>-617.45762500000001</v>
      </c>
      <c r="G96" s="14">
        <f t="shared" si="79"/>
        <v>-687.20696767000015</v>
      </c>
      <c r="H96" s="14">
        <f t="shared" si="79"/>
        <v>-547.94945800000005</v>
      </c>
      <c r="I96" s="14">
        <f t="shared" si="79"/>
        <v>-738.64896399999998</v>
      </c>
      <c r="J96" s="14">
        <f t="shared" ref="J96" si="80">J97-J105</f>
        <v>-614.95497599999999</v>
      </c>
      <c r="K96" s="14">
        <f t="shared" si="79"/>
        <v>-909.21341800000005</v>
      </c>
      <c r="L96" s="14">
        <f t="shared" ref="L96" si="81">L97-L105</f>
        <v>-668.61848599999996</v>
      </c>
      <c r="M96" s="14">
        <f t="shared" si="79"/>
        <v>-856.30182100000002</v>
      </c>
      <c r="N96" s="14">
        <f t="shared" si="79"/>
        <v>-788.52925299999993</v>
      </c>
      <c r="O96" s="14">
        <f t="shared" si="79"/>
        <v>0</v>
      </c>
      <c r="P96" s="14">
        <f t="shared" si="70"/>
        <v>-2620.052173</v>
      </c>
      <c r="Q96" s="14">
        <f t="shared" si="71"/>
        <v>-2504.1642030000003</v>
      </c>
    </row>
    <row r="97" spans="1:17" s="21" customFormat="1" hidden="1" x14ac:dyDescent="0.25">
      <c r="A97" s="26" t="s">
        <v>42</v>
      </c>
      <c r="B97" s="4" t="s">
        <v>579</v>
      </c>
      <c r="C97" s="25" t="s">
        <v>314</v>
      </c>
      <c r="D97" s="14">
        <f t="shared" ref="D97:E97" si="82">D98+D99+D100+D102+D103+D104</f>
        <v>300.44344348999999</v>
      </c>
      <c r="E97" s="14">
        <f t="shared" si="82"/>
        <v>370.00537798000005</v>
      </c>
      <c r="F97" s="14">
        <f t="shared" ref="F97:O97" si="83">F98+F99+F100+F102+F103+F104</f>
        <v>0</v>
      </c>
      <c r="G97" s="14">
        <f t="shared" si="83"/>
        <v>336.96615581000003</v>
      </c>
      <c r="H97" s="14">
        <f t="shared" si="83"/>
        <v>0</v>
      </c>
      <c r="I97" s="14">
        <f t="shared" si="83"/>
        <v>0</v>
      </c>
      <c r="J97" s="14">
        <f t="shared" ref="J97" si="84">J98+J99+J100+J102+J103+J104</f>
        <v>0</v>
      </c>
      <c r="K97" s="14">
        <f t="shared" si="83"/>
        <v>0</v>
      </c>
      <c r="L97" s="14">
        <f t="shared" ref="L97" si="85">L98+L99+L100+L102+L103+L104</f>
        <v>0</v>
      </c>
      <c r="M97" s="14">
        <f t="shared" si="83"/>
        <v>0</v>
      </c>
      <c r="N97" s="14">
        <f t="shared" si="83"/>
        <v>0</v>
      </c>
      <c r="O97" s="14">
        <f t="shared" si="83"/>
        <v>0</v>
      </c>
      <c r="P97" s="14">
        <f t="shared" si="70"/>
        <v>0</v>
      </c>
      <c r="Q97" s="14">
        <f t="shared" si="71"/>
        <v>0</v>
      </c>
    </row>
    <row r="98" spans="1:17" s="21" customFormat="1" hidden="1" x14ac:dyDescent="0.25">
      <c r="A98" s="26" t="s">
        <v>43</v>
      </c>
      <c r="B98" s="1" t="s">
        <v>497</v>
      </c>
      <c r="C98" s="25" t="s">
        <v>314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f t="shared" si="70"/>
        <v>0</v>
      </c>
      <c r="Q98" s="14">
        <f t="shared" si="71"/>
        <v>0</v>
      </c>
    </row>
    <row r="99" spans="1:17" s="21" customFormat="1" hidden="1" x14ac:dyDescent="0.25">
      <c r="A99" s="26" t="s">
        <v>44</v>
      </c>
      <c r="B99" s="1" t="s">
        <v>498</v>
      </c>
      <c r="C99" s="25" t="s">
        <v>314</v>
      </c>
      <c r="D99" s="14">
        <v>234.73863573999998</v>
      </c>
      <c r="E99" s="14">
        <v>243.90345299000001</v>
      </c>
      <c r="F99" s="14">
        <v>0</v>
      </c>
      <c r="G99" s="14">
        <v>165.80060391999999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f t="shared" si="70"/>
        <v>0</v>
      </c>
      <c r="Q99" s="14">
        <f t="shared" si="71"/>
        <v>0</v>
      </c>
    </row>
    <row r="100" spans="1:17" s="21" customFormat="1" hidden="1" x14ac:dyDescent="0.25">
      <c r="A100" s="26" t="s">
        <v>58</v>
      </c>
      <c r="B100" s="1" t="s">
        <v>580</v>
      </c>
      <c r="C100" s="25" t="s">
        <v>314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f t="shared" si="70"/>
        <v>0</v>
      </c>
      <c r="Q100" s="14">
        <f t="shared" si="71"/>
        <v>0</v>
      </c>
    </row>
    <row r="101" spans="1:17" s="21" customFormat="1" hidden="1" x14ac:dyDescent="0.25">
      <c r="A101" s="26" t="s">
        <v>90</v>
      </c>
      <c r="B101" s="7" t="s">
        <v>211</v>
      </c>
      <c r="C101" s="25" t="s">
        <v>314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4">
        <f t="shared" si="70"/>
        <v>0</v>
      </c>
      <c r="Q101" s="14">
        <f t="shared" si="71"/>
        <v>0</v>
      </c>
    </row>
    <row r="102" spans="1:17" s="21" customFormat="1" hidden="1" x14ac:dyDescent="0.25">
      <c r="A102" s="26" t="s">
        <v>59</v>
      </c>
      <c r="B102" s="5" t="s">
        <v>499</v>
      </c>
      <c r="C102" s="25" t="s">
        <v>314</v>
      </c>
      <c r="D102" s="14">
        <v>65.704807750000001</v>
      </c>
      <c r="E102" s="14">
        <v>126.10192499000004</v>
      </c>
      <c r="F102" s="14">
        <v>0</v>
      </c>
      <c r="G102" s="14">
        <v>171.16555189000005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f t="shared" si="70"/>
        <v>0</v>
      </c>
      <c r="Q102" s="14">
        <f t="shared" si="71"/>
        <v>0</v>
      </c>
    </row>
    <row r="103" spans="1:17" s="23" customFormat="1" hidden="1" x14ac:dyDescent="0.25">
      <c r="A103" s="26" t="s">
        <v>663</v>
      </c>
      <c r="B103" s="1" t="s">
        <v>662</v>
      </c>
      <c r="C103" s="25" t="s">
        <v>314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f t="shared" si="70"/>
        <v>0</v>
      </c>
      <c r="Q103" s="14">
        <f t="shared" si="71"/>
        <v>0</v>
      </c>
    </row>
    <row r="104" spans="1:17" s="23" customFormat="1" hidden="1" x14ac:dyDescent="0.25">
      <c r="A104" s="26" t="s">
        <v>683</v>
      </c>
      <c r="B104" s="1" t="s">
        <v>664</v>
      </c>
      <c r="C104" s="25" t="s">
        <v>314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4">
        <f t="shared" si="70"/>
        <v>0</v>
      </c>
      <c r="Q104" s="14">
        <f t="shared" si="71"/>
        <v>0</v>
      </c>
    </row>
    <row r="105" spans="1:17" s="21" customFormat="1" hidden="1" x14ac:dyDescent="0.25">
      <c r="A105" s="26" t="s">
        <v>45</v>
      </c>
      <c r="B105" s="6" t="s">
        <v>578</v>
      </c>
      <c r="C105" s="25" t="s">
        <v>314</v>
      </c>
      <c r="D105" s="14">
        <f t="shared" ref="D105:E105" si="86">D106+D107+D109+D112+D113+D114</f>
        <v>763.6964970600003</v>
      </c>
      <c r="E105" s="14">
        <f t="shared" si="86"/>
        <v>1149.6096222200001</v>
      </c>
      <c r="F105" s="14">
        <f t="shared" ref="F105:O105" si="87">F106+F107+F109+F112+F113+F114</f>
        <v>617.45762500000001</v>
      </c>
      <c r="G105" s="14">
        <f t="shared" si="87"/>
        <v>1024.1731234800002</v>
      </c>
      <c r="H105" s="14">
        <f t="shared" si="87"/>
        <v>547.94945800000005</v>
      </c>
      <c r="I105" s="14">
        <f t="shared" si="87"/>
        <v>738.64896399999998</v>
      </c>
      <c r="J105" s="14">
        <f t="shared" ref="J105" si="88">J106+J107+J109+J112+J113+J114</f>
        <v>614.95497599999999</v>
      </c>
      <c r="K105" s="14">
        <f t="shared" si="87"/>
        <v>909.21341800000005</v>
      </c>
      <c r="L105" s="14">
        <f t="shared" ref="L105" si="89">L106+L107+L109+L112+L113+L114</f>
        <v>668.61848599999996</v>
      </c>
      <c r="M105" s="14">
        <f t="shared" si="87"/>
        <v>856.30182100000002</v>
      </c>
      <c r="N105" s="14">
        <f t="shared" si="87"/>
        <v>788.52925299999993</v>
      </c>
      <c r="O105" s="14">
        <f t="shared" si="87"/>
        <v>0</v>
      </c>
      <c r="P105" s="14">
        <f t="shared" si="70"/>
        <v>2620.052173</v>
      </c>
      <c r="Q105" s="14">
        <f t="shared" si="71"/>
        <v>2504.1642030000003</v>
      </c>
    </row>
    <row r="106" spans="1:17" s="21" customFormat="1" hidden="1" x14ac:dyDescent="0.25">
      <c r="A106" s="26" t="s">
        <v>91</v>
      </c>
      <c r="B106" s="5" t="s">
        <v>500</v>
      </c>
      <c r="C106" s="25" t="s">
        <v>314</v>
      </c>
      <c r="D106" s="14">
        <v>5.3204605700000007</v>
      </c>
      <c r="E106" s="14">
        <v>5.7411366600000013</v>
      </c>
      <c r="F106" s="14">
        <v>0</v>
      </c>
      <c r="G106" s="14">
        <v>5.7083483399999988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4">
        <f t="shared" ref="P106:P126" si="90">H106+J106+L106+N106</f>
        <v>0</v>
      </c>
      <c r="Q106" s="14">
        <f t="shared" ref="Q106:Q126" si="91">I106+K106+M106+O106</f>
        <v>0</v>
      </c>
    </row>
    <row r="107" spans="1:17" s="21" customFormat="1" hidden="1" x14ac:dyDescent="0.25">
      <c r="A107" s="26" t="s">
        <v>92</v>
      </c>
      <c r="B107" s="5" t="s">
        <v>501</v>
      </c>
      <c r="C107" s="25" t="s">
        <v>314</v>
      </c>
      <c r="D107" s="14">
        <v>1.9157041699999999</v>
      </c>
      <c r="E107" s="14">
        <v>2.2808030400000003</v>
      </c>
      <c r="F107" s="14">
        <v>288.66382299999998</v>
      </c>
      <c r="G107" s="14">
        <v>13.22333776</v>
      </c>
      <c r="H107" s="14">
        <v>205.13793100000001</v>
      </c>
      <c r="I107" s="14">
        <v>383.238564</v>
      </c>
      <c r="J107" s="14">
        <v>219.018475</v>
      </c>
      <c r="K107" s="14">
        <v>493.62555600000002</v>
      </c>
      <c r="L107" s="14">
        <v>252.95943299999999</v>
      </c>
      <c r="M107" s="14">
        <v>422.51432599999998</v>
      </c>
      <c r="N107" s="14">
        <v>337.39027199999998</v>
      </c>
      <c r="O107" s="14">
        <v>0</v>
      </c>
      <c r="P107" s="14">
        <f t="shared" si="90"/>
        <v>1014.506111</v>
      </c>
      <c r="Q107" s="14">
        <f t="shared" si="91"/>
        <v>1299.3784459999999</v>
      </c>
    </row>
    <row r="108" spans="1:17" s="23" customFormat="1" hidden="1" x14ac:dyDescent="0.25">
      <c r="A108" s="26" t="s">
        <v>665</v>
      </c>
      <c r="B108" s="7" t="s">
        <v>692</v>
      </c>
      <c r="C108" s="25" t="s">
        <v>314</v>
      </c>
      <c r="D108" s="14">
        <v>1.8273168099999999</v>
      </c>
      <c r="E108" s="14">
        <v>2.2342766899999997</v>
      </c>
      <c r="F108" s="14">
        <v>0</v>
      </c>
      <c r="G108" s="14">
        <v>13.22333776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f t="shared" si="90"/>
        <v>0</v>
      </c>
      <c r="Q108" s="14">
        <f t="shared" si="91"/>
        <v>0</v>
      </c>
    </row>
    <row r="109" spans="1:17" s="21" customFormat="1" hidden="1" x14ac:dyDescent="0.25">
      <c r="A109" s="26" t="s">
        <v>93</v>
      </c>
      <c r="B109" s="5" t="s">
        <v>581</v>
      </c>
      <c r="C109" s="25" t="s">
        <v>314</v>
      </c>
      <c r="D109" s="14">
        <f>D110+D111</f>
        <v>19.815482870000043</v>
      </c>
      <c r="E109" s="14">
        <f t="shared" ref="E109" si="92">E110+E111</f>
        <v>155.41442023000016</v>
      </c>
      <c r="F109" s="14">
        <f t="shared" ref="F109:O109" si="93">F110+F111</f>
        <v>328.79380200000003</v>
      </c>
      <c r="G109" s="14">
        <f t="shared" si="93"/>
        <v>109.57354380000007</v>
      </c>
      <c r="H109" s="14">
        <f t="shared" si="93"/>
        <v>342.81152700000001</v>
      </c>
      <c r="I109" s="14">
        <f t="shared" si="93"/>
        <v>355.41039999999998</v>
      </c>
      <c r="J109" s="14">
        <f t="shared" ref="J109" si="94">J110+J111</f>
        <v>395.93650100000002</v>
      </c>
      <c r="K109" s="14">
        <f t="shared" si="93"/>
        <v>415.58786199999997</v>
      </c>
      <c r="L109" s="14">
        <f t="shared" ref="L109" si="95">L110+L111</f>
        <v>415.65905299999997</v>
      </c>
      <c r="M109" s="14">
        <f t="shared" si="93"/>
        <v>433.78749499999998</v>
      </c>
      <c r="N109" s="14">
        <f t="shared" si="93"/>
        <v>451.138981</v>
      </c>
      <c r="O109" s="14">
        <f t="shared" si="93"/>
        <v>0</v>
      </c>
      <c r="P109" s="14">
        <f t="shared" si="90"/>
        <v>1605.5460619999999</v>
      </c>
      <c r="Q109" s="14">
        <f t="shared" si="91"/>
        <v>1204.7857569999999</v>
      </c>
    </row>
    <row r="110" spans="1:17" s="21" customFormat="1" hidden="1" x14ac:dyDescent="0.25">
      <c r="A110" s="26" t="s">
        <v>94</v>
      </c>
      <c r="B110" s="7" t="s">
        <v>212</v>
      </c>
      <c r="C110" s="25" t="s">
        <v>314</v>
      </c>
      <c r="D110" s="14">
        <v>19.635816640000044</v>
      </c>
      <c r="E110" s="14">
        <v>155.41442023000016</v>
      </c>
      <c r="F110" s="14">
        <v>328.79380200000003</v>
      </c>
      <c r="G110" s="14">
        <v>102.53868844000007</v>
      </c>
      <c r="H110" s="14">
        <v>342.81152700000001</v>
      </c>
      <c r="I110" s="14">
        <v>355.41039999999998</v>
      </c>
      <c r="J110" s="14">
        <v>395.93650100000002</v>
      </c>
      <c r="K110" s="14">
        <v>415.58786199999997</v>
      </c>
      <c r="L110" s="14">
        <v>415.65905299999997</v>
      </c>
      <c r="M110" s="14">
        <v>433.78749499999998</v>
      </c>
      <c r="N110" s="14">
        <v>451.138981</v>
      </c>
      <c r="O110" s="14">
        <v>0</v>
      </c>
      <c r="P110" s="14">
        <f t="shared" si="90"/>
        <v>1605.5460619999999</v>
      </c>
      <c r="Q110" s="14">
        <f t="shared" si="91"/>
        <v>1204.7857569999999</v>
      </c>
    </row>
    <row r="111" spans="1:17" s="23" customFormat="1" hidden="1" x14ac:dyDescent="0.25">
      <c r="A111" s="26" t="s">
        <v>666</v>
      </c>
      <c r="B111" s="7" t="s">
        <v>667</v>
      </c>
      <c r="C111" s="25" t="s">
        <v>314</v>
      </c>
      <c r="D111" s="14">
        <v>0.17966623000000001</v>
      </c>
      <c r="E111" s="14">
        <v>0</v>
      </c>
      <c r="F111" s="14">
        <v>0</v>
      </c>
      <c r="G111" s="14">
        <v>7.034855359999999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f t="shared" si="90"/>
        <v>0</v>
      </c>
      <c r="Q111" s="14">
        <f t="shared" si="91"/>
        <v>0</v>
      </c>
    </row>
    <row r="112" spans="1:17" s="21" customFormat="1" hidden="1" x14ac:dyDescent="0.25">
      <c r="A112" s="26" t="s">
        <v>95</v>
      </c>
      <c r="B112" s="5" t="s">
        <v>502</v>
      </c>
      <c r="C112" s="25" t="s">
        <v>314</v>
      </c>
      <c r="D112" s="14">
        <v>736.64484945000027</v>
      </c>
      <c r="E112" s="14">
        <v>986.17326228999991</v>
      </c>
      <c r="F112" s="14">
        <v>0</v>
      </c>
      <c r="G112" s="14">
        <v>895.66789358000005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4">
        <f t="shared" si="90"/>
        <v>0</v>
      </c>
      <c r="Q112" s="14">
        <f t="shared" si="91"/>
        <v>0</v>
      </c>
    </row>
    <row r="113" spans="1:17" s="23" customFormat="1" ht="15" hidden="1" customHeight="1" x14ac:dyDescent="0.25">
      <c r="A113" s="26" t="s">
        <v>669</v>
      </c>
      <c r="B113" s="5" t="s">
        <v>668</v>
      </c>
      <c r="C113" s="25" t="s">
        <v>314</v>
      </c>
      <c r="D113" s="14">
        <v>0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f t="shared" si="90"/>
        <v>0</v>
      </c>
      <c r="Q113" s="14">
        <f t="shared" si="91"/>
        <v>0</v>
      </c>
    </row>
    <row r="114" spans="1:17" s="23" customFormat="1" hidden="1" x14ac:dyDescent="0.25">
      <c r="A114" s="26" t="s">
        <v>671</v>
      </c>
      <c r="B114" s="5" t="s">
        <v>670</v>
      </c>
      <c r="C114" s="25" t="s">
        <v>314</v>
      </c>
      <c r="D114" s="14">
        <v>0</v>
      </c>
      <c r="E114" s="14">
        <v>0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v>0</v>
      </c>
      <c r="M114" s="14">
        <v>0</v>
      </c>
      <c r="N114" s="14">
        <v>0</v>
      </c>
      <c r="O114" s="14">
        <v>0</v>
      </c>
      <c r="P114" s="14">
        <f t="shared" si="90"/>
        <v>0</v>
      </c>
      <c r="Q114" s="14">
        <f t="shared" si="91"/>
        <v>0</v>
      </c>
    </row>
    <row r="115" spans="1:17" s="21" customFormat="1" hidden="1" x14ac:dyDescent="0.25">
      <c r="A115" s="26" t="s">
        <v>18</v>
      </c>
      <c r="B115" s="18" t="s">
        <v>723</v>
      </c>
      <c r="C115" s="25" t="s">
        <v>314</v>
      </c>
      <c r="D115" s="14">
        <f t="shared" ref="D115:E115" si="96">D81+D96</f>
        <v>271.03671623229678</v>
      </c>
      <c r="E115" s="14">
        <f t="shared" si="96"/>
        <v>316.38885149999919</v>
      </c>
      <c r="F115" s="14">
        <f t="shared" ref="F115:O115" si="97">F81+F96</f>
        <v>295.95698735775932</v>
      </c>
      <c r="G115" s="14">
        <f t="shared" si="97"/>
        <v>316.69301822000591</v>
      </c>
      <c r="H115" s="14">
        <f t="shared" si="97"/>
        <v>441.69849003896798</v>
      </c>
      <c r="I115" s="14">
        <f t="shared" si="97"/>
        <v>435.38728110000375</v>
      </c>
      <c r="J115" s="14">
        <f t="shared" ref="J115" si="98">J81+J96</f>
        <v>439.50139245604532</v>
      </c>
      <c r="K115" s="14">
        <f t="shared" si="97"/>
        <v>454.22014910343137</v>
      </c>
      <c r="L115" s="14">
        <f t="shared" ref="L115" si="99">L81+L96</f>
        <v>448.4981139939913</v>
      </c>
      <c r="M115" s="14">
        <f t="shared" si="97"/>
        <v>639.05348329922072</v>
      </c>
      <c r="N115" s="14">
        <f t="shared" si="97"/>
        <v>650.44796454514358</v>
      </c>
      <c r="O115" s="14">
        <f t="shared" si="97"/>
        <v>0</v>
      </c>
      <c r="P115" s="14">
        <f t="shared" si="90"/>
        <v>1980.1459610341483</v>
      </c>
      <c r="Q115" s="14">
        <f t="shared" si="91"/>
        <v>1528.6609135026558</v>
      </c>
    </row>
    <row r="116" spans="1:17" s="21" customFormat="1" hidden="1" x14ac:dyDescent="0.25">
      <c r="A116" s="26" t="s">
        <v>48</v>
      </c>
      <c r="B116" s="4" t="s">
        <v>573</v>
      </c>
      <c r="C116" s="25" t="s">
        <v>314</v>
      </c>
      <c r="D116" s="14">
        <f t="shared" ref="D116:E116" si="100">D117+D118+D119</f>
        <v>0</v>
      </c>
      <c r="E116" s="14">
        <f t="shared" si="100"/>
        <v>0</v>
      </c>
      <c r="F116" s="14">
        <f t="shared" ref="F116:O116" si="101">F117+F118+F119</f>
        <v>0</v>
      </c>
      <c r="G116" s="14">
        <f t="shared" si="101"/>
        <v>0</v>
      </c>
      <c r="H116" s="14">
        <f t="shared" si="101"/>
        <v>0</v>
      </c>
      <c r="I116" s="14">
        <f t="shared" si="101"/>
        <v>0</v>
      </c>
      <c r="J116" s="14">
        <f t="shared" ref="J116" si="102">J117+J118+J119</f>
        <v>0</v>
      </c>
      <c r="K116" s="14">
        <f t="shared" si="101"/>
        <v>0</v>
      </c>
      <c r="L116" s="14">
        <f t="shared" ref="L116" si="103">L117+L118+L119</f>
        <v>0</v>
      </c>
      <c r="M116" s="14">
        <f t="shared" si="101"/>
        <v>0</v>
      </c>
      <c r="N116" s="14">
        <f t="shared" si="101"/>
        <v>0</v>
      </c>
      <c r="O116" s="14">
        <f t="shared" si="101"/>
        <v>0</v>
      </c>
      <c r="P116" s="14">
        <f t="shared" si="90"/>
        <v>0</v>
      </c>
      <c r="Q116" s="14">
        <f t="shared" si="91"/>
        <v>0</v>
      </c>
    </row>
    <row r="117" spans="1:17" s="21" customFormat="1" ht="31.5" hidden="1" x14ac:dyDescent="0.25">
      <c r="A117" s="26" t="s">
        <v>450</v>
      </c>
      <c r="B117" s="1" t="s">
        <v>463</v>
      </c>
      <c r="C117" s="25" t="s">
        <v>314</v>
      </c>
      <c r="D117" s="14">
        <v>0</v>
      </c>
      <c r="E117" s="14">
        <v>0</v>
      </c>
      <c r="F117" s="14">
        <v>0</v>
      </c>
      <c r="G117" s="14">
        <v>0</v>
      </c>
      <c r="H117" s="14">
        <v>0</v>
      </c>
      <c r="I117" s="14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0</v>
      </c>
      <c r="P117" s="14">
        <f t="shared" si="90"/>
        <v>0</v>
      </c>
      <c r="Q117" s="14">
        <f t="shared" si="91"/>
        <v>0</v>
      </c>
    </row>
    <row r="118" spans="1:17" s="21" customFormat="1" ht="31.5" hidden="1" x14ac:dyDescent="0.25">
      <c r="A118" s="26" t="s">
        <v>451</v>
      </c>
      <c r="B118" s="1" t="s">
        <v>464</v>
      </c>
      <c r="C118" s="25" t="s">
        <v>314</v>
      </c>
      <c r="D118" s="14">
        <v>0</v>
      </c>
      <c r="E118" s="14">
        <v>0</v>
      </c>
      <c r="F118" s="14">
        <v>0</v>
      </c>
      <c r="G118" s="14">
        <v>0</v>
      </c>
      <c r="H118" s="14">
        <v>0</v>
      </c>
      <c r="I118" s="14">
        <v>0</v>
      </c>
      <c r="J118" s="14">
        <v>0</v>
      </c>
      <c r="K118" s="14">
        <v>0</v>
      </c>
      <c r="L118" s="14">
        <v>0</v>
      </c>
      <c r="M118" s="14">
        <v>0</v>
      </c>
      <c r="N118" s="14">
        <v>0</v>
      </c>
      <c r="O118" s="14">
        <v>0</v>
      </c>
      <c r="P118" s="14">
        <f t="shared" si="90"/>
        <v>0</v>
      </c>
      <c r="Q118" s="14">
        <f t="shared" si="91"/>
        <v>0</v>
      </c>
    </row>
    <row r="119" spans="1:17" s="21" customFormat="1" ht="31.5" hidden="1" x14ac:dyDescent="0.25">
      <c r="A119" s="26" t="s">
        <v>546</v>
      </c>
      <c r="B119" s="1" t="s">
        <v>449</v>
      </c>
      <c r="C119" s="25" t="s">
        <v>314</v>
      </c>
      <c r="D119" s="14">
        <v>0</v>
      </c>
      <c r="E119" s="14">
        <v>0</v>
      </c>
      <c r="F119" s="14">
        <v>0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4">
        <f t="shared" si="90"/>
        <v>0</v>
      </c>
      <c r="Q119" s="14">
        <f t="shared" si="91"/>
        <v>0</v>
      </c>
    </row>
    <row r="120" spans="1:17" s="21" customFormat="1" hidden="1" x14ac:dyDescent="0.25">
      <c r="A120" s="26" t="s">
        <v>49</v>
      </c>
      <c r="B120" s="3" t="s">
        <v>610</v>
      </c>
      <c r="C120" s="25" t="s">
        <v>314</v>
      </c>
      <c r="D120" s="14">
        <v>0</v>
      </c>
      <c r="E120" s="14">
        <v>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  <c r="M120" s="14">
        <v>0</v>
      </c>
      <c r="N120" s="14">
        <v>0</v>
      </c>
      <c r="O120" s="14">
        <v>0</v>
      </c>
      <c r="P120" s="14">
        <f t="shared" si="90"/>
        <v>0</v>
      </c>
      <c r="Q120" s="14">
        <f t="shared" si="91"/>
        <v>0</v>
      </c>
    </row>
    <row r="121" spans="1:17" s="21" customFormat="1" hidden="1" x14ac:dyDescent="0.25">
      <c r="A121" s="26" t="s">
        <v>322</v>
      </c>
      <c r="B121" s="3" t="s">
        <v>503</v>
      </c>
      <c r="C121" s="25" t="s">
        <v>314</v>
      </c>
      <c r="D121" s="14">
        <v>0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0</v>
      </c>
      <c r="P121" s="14">
        <f t="shared" si="90"/>
        <v>0</v>
      </c>
      <c r="Q121" s="14">
        <f t="shared" si="91"/>
        <v>0</v>
      </c>
    </row>
    <row r="122" spans="1:17" s="21" customFormat="1" hidden="1" x14ac:dyDescent="0.25">
      <c r="A122" s="26" t="s">
        <v>323</v>
      </c>
      <c r="B122" s="3" t="s">
        <v>611</v>
      </c>
      <c r="C122" s="25" t="s">
        <v>314</v>
      </c>
      <c r="D122" s="14">
        <v>0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  <c r="M122" s="14">
        <v>0</v>
      </c>
      <c r="N122" s="14">
        <v>0</v>
      </c>
      <c r="O122" s="14">
        <v>0</v>
      </c>
      <c r="P122" s="14">
        <f t="shared" si="90"/>
        <v>0</v>
      </c>
      <c r="Q122" s="14">
        <f t="shared" si="91"/>
        <v>0</v>
      </c>
    </row>
    <row r="123" spans="1:17" s="21" customFormat="1" hidden="1" x14ac:dyDescent="0.25">
      <c r="A123" s="26" t="s">
        <v>324</v>
      </c>
      <c r="B123" s="3" t="s">
        <v>504</v>
      </c>
      <c r="C123" s="25" t="s">
        <v>314</v>
      </c>
      <c r="D123" s="14">
        <v>0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  <c r="P123" s="14">
        <f t="shared" si="90"/>
        <v>0</v>
      </c>
      <c r="Q123" s="14">
        <f t="shared" si="91"/>
        <v>0</v>
      </c>
    </row>
    <row r="124" spans="1:17" s="21" customFormat="1" hidden="1" x14ac:dyDescent="0.25">
      <c r="A124" s="26" t="s">
        <v>325</v>
      </c>
      <c r="B124" s="3" t="s">
        <v>505</v>
      </c>
      <c r="C124" s="25" t="s">
        <v>314</v>
      </c>
      <c r="D124" s="14">
        <v>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  <c r="P124" s="14">
        <f t="shared" si="90"/>
        <v>0</v>
      </c>
      <c r="Q124" s="14">
        <f t="shared" si="91"/>
        <v>0</v>
      </c>
    </row>
    <row r="125" spans="1:17" s="21" customFormat="1" hidden="1" x14ac:dyDescent="0.25">
      <c r="A125" s="26" t="s">
        <v>326</v>
      </c>
      <c r="B125" s="3" t="s">
        <v>618</v>
      </c>
      <c r="C125" s="25" t="s">
        <v>314</v>
      </c>
      <c r="D125" s="14">
        <v>0</v>
      </c>
      <c r="E125" s="14"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4">
        <v>0</v>
      </c>
      <c r="N125" s="14">
        <v>0</v>
      </c>
      <c r="O125" s="14">
        <v>0</v>
      </c>
      <c r="P125" s="14">
        <f t="shared" si="90"/>
        <v>0</v>
      </c>
      <c r="Q125" s="14">
        <f t="shared" si="91"/>
        <v>0</v>
      </c>
    </row>
    <row r="126" spans="1:17" s="21" customFormat="1" ht="31.5" hidden="1" x14ac:dyDescent="0.25">
      <c r="A126" s="26" t="s">
        <v>327</v>
      </c>
      <c r="B126" s="4" t="s">
        <v>383</v>
      </c>
      <c r="C126" s="25" t="s">
        <v>314</v>
      </c>
      <c r="D126" s="14">
        <f t="shared" ref="D126:E126" si="104">D127+D128</f>
        <v>0</v>
      </c>
      <c r="E126" s="14">
        <f t="shared" si="104"/>
        <v>0</v>
      </c>
      <c r="F126" s="14">
        <f t="shared" ref="F126:O126" si="105">F127+F128</f>
        <v>0</v>
      </c>
      <c r="G126" s="14">
        <f t="shared" si="105"/>
        <v>0</v>
      </c>
      <c r="H126" s="14">
        <f t="shared" si="105"/>
        <v>0</v>
      </c>
      <c r="I126" s="14">
        <f t="shared" si="105"/>
        <v>0</v>
      </c>
      <c r="J126" s="14">
        <f t="shared" ref="J126" si="106">J127+J128</f>
        <v>0</v>
      </c>
      <c r="K126" s="14">
        <f t="shared" si="105"/>
        <v>0</v>
      </c>
      <c r="L126" s="14">
        <f t="shared" ref="L126" si="107">L127+L128</f>
        <v>0</v>
      </c>
      <c r="M126" s="14">
        <f t="shared" si="105"/>
        <v>0</v>
      </c>
      <c r="N126" s="14">
        <f t="shared" si="105"/>
        <v>0</v>
      </c>
      <c r="O126" s="14">
        <f t="shared" si="105"/>
        <v>0</v>
      </c>
      <c r="P126" s="14">
        <f t="shared" si="90"/>
        <v>0</v>
      </c>
      <c r="Q126" s="14">
        <f t="shared" si="91"/>
        <v>0</v>
      </c>
    </row>
    <row r="127" spans="1:17" s="21" customFormat="1" hidden="1" x14ac:dyDescent="0.25">
      <c r="A127" s="26" t="s">
        <v>547</v>
      </c>
      <c r="B127" s="5" t="s">
        <v>208</v>
      </c>
      <c r="C127" s="25" t="s">
        <v>314</v>
      </c>
      <c r="D127" s="14"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4">
        <f t="shared" ref="P127:P160" si="108">H127+J127+L127+N127</f>
        <v>0</v>
      </c>
      <c r="Q127" s="14">
        <f t="shared" ref="Q127:Q160" si="109">I127+K127+M127+O127</f>
        <v>0</v>
      </c>
    </row>
    <row r="128" spans="1:17" s="21" customFormat="1" hidden="1" x14ac:dyDescent="0.25">
      <c r="A128" s="26" t="s">
        <v>548</v>
      </c>
      <c r="B128" s="5" t="s">
        <v>196</v>
      </c>
      <c r="C128" s="25" t="s">
        <v>314</v>
      </c>
      <c r="D128" s="14">
        <v>0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4">
        <f t="shared" si="108"/>
        <v>0</v>
      </c>
      <c r="Q128" s="14">
        <f t="shared" si="109"/>
        <v>0</v>
      </c>
    </row>
    <row r="129" spans="1:17" s="21" customFormat="1" hidden="1" x14ac:dyDescent="0.25">
      <c r="A129" s="26" t="s">
        <v>328</v>
      </c>
      <c r="B129" s="3" t="s">
        <v>506</v>
      </c>
      <c r="C129" s="25" t="s">
        <v>314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  <c r="P129" s="14">
        <f t="shared" si="108"/>
        <v>0</v>
      </c>
      <c r="Q129" s="14">
        <f t="shared" si="109"/>
        <v>0</v>
      </c>
    </row>
    <row r="130" spans="1:17" s="21" customFormat="1" hidden="1" x14ac:dyDescent="0.25">
      <c r="A130" s="26" t="s">
        <v>19</v>
      </c>
      <c r="B130" s="18" t="s">
        <v>582</v>
      </c>
      <c r="C130" s="25" t="s">
        <v>314</v>
      </c>
      <c r="D130" s="14">
        <f t="shared" ref="D130:E130" si="110">D131+D135+D136+D137+D138+D139+D140+D141+D144</f>
        <v>173.52910600000001</v>
      </c>
      <c r="E130" s="14">
        <f t="shared" si="110"/>
        <v>260.45657199999999</v>
      </c>
      <c r="F130" s="14">
        <f>F131+F135+F136+F137+F138+F139+F140+F141+F144</f>
        <v>116.24221600000001</v>
      </c>
      <c r="G130" s="14">
        <f t="shared" ref="G130:O130" si="111">G131+G135+G136+G137+G138+G139+G140+G141+G144</f>
        <v>245.89927900000001</v>
      </c>
      <c r="H130" s="14">
        <f t="shared" si="111"/>
        <v>231.13180399999999</v>
      </c>
      <c r="I130" s="14">
        <f t="shared" si="111"/>
        <v>231.13180410000001</v>
      </c>
      <c r="J130" s="14">
        <f t="shared" ref="J130" si="112">J131+J135+J136+J137+J138+J139+J140+J141+J144</f>
        <v>231.13180399999999</v>
      </c>
      <c r="K130" s="14">
        <f t="shared" si="111"/>
        <v>232.104679</v>
      </c>
      <c r="L130" s="14">
        <f t="shared" ref="L130" si="113">L131+L135+L136+L137+L138+L139+L140+L141+L144</f>
        <v>231.13180399999999</v>
      </c>
      <c r="M130" s="14">
        <f t="shared" si="111"/>
        <v>411.98255235856055</v>
      </c>
      <c r="N130" s="14">
        <f t="shared" si="111"/>
        <v>411.98255235856055</v>
      </c>
      <c r="O130" s="14">
        <f t="shared" si="111"/>
        <v>0</v>
      </c>
      <c r="P130" s="14">
        <f t="shared" si="108"/>
        <v>1105.3779643585606</v>
      </c>
      <c r="Q130" s="14">
        <f t="shared" si="109"/>
        <v>875.21903545856048</v>
      </c>
    </row>
    <row r="131" spans="1:17" s="21" customFormat="1" hidden="1" x14ac:dyDescent="0.25">
      <c r="A131" s="26" t="s">
        <v>15</v>
      </c>
      <c r="B131" s="3" t="s">
        <v>573</v>
      </c>
      <c r="C131" s="25" t="s">
        <v>314</v>
      </c>
      <c r="D131" s="14">
        <f t="shared" ref="D131:E131" si="114">D132+D133+D134</f>
        <v>0</v>
      </c>
      <c r="E131" s="14">
        <f t="shared" si="114"/>
        <v>0</v>
      </c>
      <c r="F131" s="14">
        <f t="shared" ref="F131:O131" si="115">F132+F133+F134</f>
        <v>0</v>
      </c>
      <c r="G131" s="14">
        <f t="shared" si="115"/>
        <v>0</v>
      </c>
      <c r="H131" s="14">
        <f t="shared" si="115"/>
        <v>0</v>
      </c>
      <c r="I131" s="14">
        <f t="shared" si="115"/>
        <v>0</v>
      </c>
      <c r="J131" s="14">
        <f t="shared" ref="J131" si="116">J132+J133+J134</f>
        <v>0</v>
      </c>
      <c r="K131" s="14">
        <f t="shared" si="115"/>
        <v>0</v>
      </c>
      <c r="L131" s="14">
        <f t="shared" ref="L131" si="117">L132+L133+L134</f>
        <v>0</v>
      </c>
      <c r="M131" s="14">
        <f t="shared" si="115"/>
        <v>0</v>
      </c>
      <c r="N131" s="14">
        <f t="shared" si="115"/>
        <v>0</v>
      </c>
      <c r="O131" s="14">
        <f t="shared" si="115"/>
        <v>0</v>
      </c>
      <c r="P131" s="14">
        <f t="shared" si="108"/>
        <v>0</v>
      </c>
      <c r="Q131" s="14">
        <f t="shared" si="109"/>
        <v>0</v>
      </c>
    </row>
    <row r="132" spans="1:17" s="21" customFormat="1" ht="31.5" hidden="1" x14ac:dyDescent="0.25">
      <c r="A132" s="26" t="s">
        <v>570</v>
      </c>
      <c r="B132" s="1" t="s">
        <v>463</v>
      </c>
      <c r="C132" s="25" t="s">
        <v>314</v>
      </c>
      <c r="D132" s="14">
        <v>0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f t="shared" si="108"/>
        <v>0</v>
      </c>
      <c r="Q132" s="14">
        <f t="shared" si="109"/>
        <v>0</v>
      </c>
    </row>
    <row r="133" spans="1:17" s="21" customFormat="1" ht="31.5" hidden="1" x14ac:dyDescent="0.25">
      <c r="A133" s="26" t="s">
        <v>571</v>
      </c>
      <c r="B133" s="1" t="s">
        <v>464</v>
      </c>
      <c r="C133" s="25" t="s">
        <v>314</v>
      </c>
      <c r="D133" s="14">
        <v>0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f t="shared" si="108"/>
        <v>0</v>
      </c>
      <c r="Q133" s="14">
        <f t="shared" si="109"/>
        <v>0</v>
      </c>
    </row>
    <row r="134" spans="1:17" s="21" customFormat="1" ht="31.5" hidden="1" x14ac:dyDescent="0.25">
      <c r="A134" s="26" t="s">
        <v>572</v>
      </c>
      <c r="B134" s="1" t="s">
        <v>449</v>
      </c>
      <c r="C134" s="25" t="s">
        <v>314</v>
      </c>
      <c r="D134" s="14">
        <v>0</v>
      </c>
      <c r="E134" s="14">
        <v>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f t="shared" si="108"/>
        <v>0</v>
      </c>
      <c r="Q134" s="14">
        <f t="shared" si="109"/>
        <v>0</v>
      </c>
    </row>
    <row r="135" spans="1:17" s="21" customFormat="1" hidden="1" x14ac:dyDescent="0.25">
      <c r="A135" s="26" t="s">
        <v>372</v>
      </c>
      <c r="B135" s="6" t="s">
        <v>619</v>
      </c>
      <c r="C135" s="25" t="s">
        <v>314</v>
      </c>
      <c r="D135" s="14">
        <v>0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14">
        <f t="shared" si="108"/>
        <v>0</v>
      </c>
      <c r="Q135" s="14">
        <f t="shared" si="109"/>
        <v>0</v>
      </c>
    </row>
    <row r="136" spans="1:17" s="21" customFormat="1" hidden="1" x14ac:dyDescent="0.25">
      <c r="A136" s="26" t="s">
        <v>373</v>
      </c>
      <c r="B136" s="6" t="s">
        <v>380</v>
      </c>
      <c r="C136" s="25" t="s">
        <v>314</v>
      </c>
      <c r="D136" s="14">
        <v>0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4">
        <f t="shared" si="108"/>
        <v>0</v>
      </c>
      <c r="Q136" s="14">
        <f t="shared" si="109"/>
        <v>0</v>
      </c>
    </row>
    <row r="137" spans="1:17" s="21" customFormat="1" hidden="1" x14ac:dyDescent="0.25">
      <c r="A137" s="26" t="s">
        <v>374</v>
      </c>
      <c r="B137" s="6" t="s">
        <v>613</v>
      </c>
      <c r="C137" s="25" t="s">
        <v>314</v>
      </c>
      <c r="D137" s="14"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f t="shared" si="108"/>
        <v>0</v>
      </c>
      <c r="Q137" s="14">
        <f t="shared" si="109"/>
        <v>0</v>
      </c>
    </row>
    <row r="138" spans="1:17" s="21" customFormat="1" hidden="1" x14ac:dyDescent="0.25">
      <c r="A138" s="26" t="s">
        <v>375</v>
      </c>
      <c r="B138" s="6" t="s">
        <v>381</v>
      </c>
      <c r="C138" s="25" t="s">
        <v>314</v>
      </c>
      <c r="D138" s="14">
        <v>0</v>
      </c>
      <c r="E138" s="14"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f t="shared" si="108"/>
        <v>0</v>
      </c>
      <c r="Q138" s="14">
        <f t="shared" si="109"/>
        <v>0</v>
      </c>
    </row>
    <row r="139" spans="1:17" s="21" customFormat="1" hidden="1" x14ac:dyDescent="0.25">
      <c r="A139" s="26" t="s">
        <v>376</v>
      </c>
      <c r="B139" s="6" t="s">
        <v>382</v>
      </c>
      <c r="C139" s="25" t="s">
        <v>314</v>
      </c>
      <c r="D139" s="14">
        <v>116.242216</v>
      </c>
      <c r="E139" s="14">
        <v>231.13180399999999</v>
      </c>
      <c r="F139" s="14">
        <v>116.24221600000001</v>
      </c>
      <c r="G139" s="14">
        <v>232.104679</v>
      </c>
      <c r="H139" s="14">
        <v>231.13180399999999</v>
      </c>
      <c r="I139" s="14">
        <v>231.13180410000001</v>
      </c>
      <c r="J139" s="14">
        <v>231.13180399999999</v>
      </c>
      <c r="K139" s="14">
        <v>232.104679</v>
      </c>
      <c r="L139" s="14">
        <v>231.13180399999999</v>
      </c>
      <c r="M139" s="14">
        <v>411.98255235856055</v>
      </c>
      <c r="N139" s="14">
        <v>411.98255235856055</v>
      </c>
      <c r="O139" s="14">
        <v>0</v>
      </c>
      <c r="P139" s="14">
        <f t="shared" si="108"/>
        <v>1105.3779643585606</v>
      </c>
      <c r="Q139" s="14">
        <f t="shared" si="109"/>
        <v>875.21903545856048</v>
      </c>
    </row>
    <row r="140" spans="1:17" s="21" customFormat="1" hidden="1" x14ac:dyDescent="0.25">
      <c r="A140" s="26" t="s">
        <v>377</v>
      </c>
      <c r="B140" s="6" t="s">
        <v>620</v>
      </c>
      <c r="C140" s="25" t="s">
        <v>314</v>
      </c>
      <c r="D140" s="14">
        <v>0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4">
        <f t="shared" si="108"/>
        <v>0</v>
      </c>
      <c r="Q140" s="14">
        <f t="shared" si="109"/>
        <v>0</v>
      </c>
    </row>
    <row r="141" spans="1:17" s="21" customFormat="1" ht="31.5" hidden="1" x14ac:dyDescent="0.25">
      <c r="A141" s="26" t="s">
        <v>378</v>
      </c>
      <c r="B141" s="6" t="s">
        <v>383</v>
      </c>
      <c r="C141" s="25" t="s">
        <v>314</v>
      </c>
      <c r="D141" s="14">
        <f t="shared" ref="D141:E141" si="118">D142+D143</f>
        <v>0</v>
      </c>
      <c r="E141" s="14">
        <f t="shared" si="118"/>
        <v>0</v>
      </c>
      <c r="F141" s="14">
        <f t="shared" ref="F141:O141" si="119">F142+F143</f>
        <v>0</v>
      </c>
      <c r="G141" s="14">
        <f t="shared" si="119"/>
        <v>0</v>
      </c>
      <c r="H141" s="14">
        <f t="shared" si="119"/>
        <v>0</v>
      </c>
      <c r="I141" s="14">
        <f t="shared" si="119"/>
        <v>0</v>
      </c>
      <c r="J141" s="14">
        <f t="shared" ref="J141" si="120">J142+J143</f>
        <v>0</v>
      </c>
      <c r="K141" s="14">
        <f t="shared" si="119"/>
        <v>0</v>
      </c>
      <c r="L141" s="14">
        <f t="shared" ref="L141" si="121">L142+L143</f>
        <v>0</v>
      </c>
      <c r="M141" s="14">
        <f t="shared" si="119"/>
        <v>0</v>
      </c>
      <c r="N141" s="14">
        <f t="shared" si="119"/>
        <v>0</v>
      </c>
      <c r="O141" s="14">
        <f t="shared" si="119"/>
        <v>0</v>
      </c>
      <c r="P141" s="14">
        <f t="shared" si="108"/>
        <v>0</v>
      </c>
      <c r="Q141" s="14">
        <f t="shared" si="109"/>
        <v>0</v>
      </c>
    </row>
    <row r="142" spans="1:17" s="21" customFormat="1" hidden="1" x14ac:dyDescent="0.25">
      <c r="A142" s="26" t="s">
        <v>549</v>
      </c>
      <c r="B142" s="5" t="s">
        <v>384</v>
      </c>
      <c r="C142" s="25" t="s">
        <v>314</v>
      </c>
      <c r="D142" s="14">
        <v>0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f t="shared" si="108"/>
        <v>0</v>
      </c>
      <c r="Q142" s="14">
        <f t="shared" si="109"/>
        <v>0</v>
      </c>
    </row>
    <row r="143" spans="1:17" s="21" customFormat="1" hidden="1" x14ac:dyDescent="0.25">
      <c r="A143" s="26" t="s">
        <v>550</v>
      </c>
      <c r="B143" s="5" t="s">
        <v>196</v>
      </c>
      <c r="C143" s="25" t="s">
        <v>314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4">
        <f t="shared" si="108"/>
        <v>0</v>
      </c>
      <c r="Q143" s="14">
        <f t="shared" si="109"/>
        <v>0</v>
      </c>
    </row>
    <row r="144" spans="1:17" s="21" customFormat="1" hidden="1" x14ac:dyDescent="0.25">
      <c r="A144" s="26" t="s">
        <v>379</v>
      </c>
      <c r="B144" s="6" t="s">
        <v>385</v>
      </c>
      <c r="C144" s="25" t="s">
        <v>314</v>
      </c>
      <c r="D144" s="14">
        <v>57.28689</v>
      </c>
      <c r="E144" s="14">
        <v>29.324767999999999</v>
      </c>
      <c r="F144" s="14">
        <v>0</v>
      </c>
      <c r="G144" s="14">
        <v>13.794600000000001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0</v>
      </c>
      <c r="P144" s="14">
        <f t="shared" si="108"/>
        <v>0</v>
      </c>
      <c r="Q144" s="14">
        <f t="shared" si="109"/>
        <v>0</v>
      </c>
    </row>
    <row r="145" spans="1:17" s="21" customFormat="1" hidden="1" x14ac:dyDescent="0.25">
      <c r="A145" s="26" t="s">
        <v>21</v>
      </c>
      <c r="B145" s="18" t="s">
        <v>626</v>
      </c>
      <c r="C145" s="25" t="s">
        <v>314</v>
      </c>
      <c r="D145" s="14">
        <v>67.404544892298162</v>
      </c>
      <c r="E145" s="14">
        <v>67.94700309999547</v>
      </c>
      <c r="F145" s="14">
        <f t="shared" ref="F145:O145" si="122">F115-F130</f>
        <v>179.7147713577593</v>
      </c>
      <c r="G145" s="14">
        <v>70.197999999999993</v>
      </c>
      <c r="H145" s="14">
        <f t="shared" si="122"/>
        <v>210.56668603896799</v>
      </c>
      <c r="I145" s="14">
        <f t="shared" si="122"/>
        <v>204.25547700000374</v>
      </c>
      <c r="J145" s="14">
        <f t="shared" ref="J145" si="123">J115-J130</f>
        <v>208.36958845604534</v>
      </c>
      <c r="K145" s="14">
        <f t="shared" si="122"/>
        <v>222.11547010343136</v>
      </c>
      <c r="L145" s="14">
        <f t="shared" ref="L145" si="124">L115-L130</f>
        <v>217.36630999399131</v>
      </c>
      <c r="M145" s="14">
        <f t="shared" si="122"/>
        <v>227.07093094066016</v>
      </c>
      <c r="N145" s="14">
        <f t="shared" si="122"/>
        <v>238.46541218658302</v>
      </c>
      <c r="O145" s="14">
        <f t="shared" si="122"/>
        <v>0</v>
      </c>
      <c r="P145" s="14">
        <f t="shared" si="108"/>
        <v>874.76799667558771</v>
      </c>
      <c r="Q145" s="14">
        <f t="shared" si="109"/>
        <v>653.44187804409535</v>
      </c>
    </row>
    <row r="146" spans="1:17" s="21" customFormat="1" hidden="1" x14ac:dyDescent="0.25">
      <c r="A146" s="26" t="s">
        <v>37</v>
      </c>
      <c r="B146" s="3" t="s">
        <v>573</v>
      </c>
      <c r="C146" s="25" t="s">
        <v>314</v>
      </c>
      <c r="D146" s="14">
        <v>0</v>
      </c>
      <c r="E146" s="14">
        <v>0</v>
      </c>
      <c r="F146" s="14">
        <v>0</v>
      </c>
      <c r="G146" s="14">
        <v>0</v>
      </c>
      <c r="H146" s="14">
        <v>0</v>
      </c>
      <c r="I146" s="14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14">
        <f t="shared" si="108"/>
        <v>0</v>
      </c>
      <c r="Q146" s="14">
        <f t="shared" si="109"/>
        <v>0</v>
      </c>
    </row>
    <row r="147" spans="1:17" s="21" customFormat="1" ht="31.5" hidden="1" x14ac:dyDescent="0.25">
      <c r="A147" s="26" t="s">
        <v>465</v>
      </c>
      <c r="B147" s="1" t="s">
        <v>463</v>
      </c>
      <c r="C147" s="25" t="s">
        <v>314</v>
      </c>
      <c r="D147" s="14">
        <v>0</v>
      </c>
      <c r="E147" s="14">
        <v>0</v>
      </c>
      <c r="F147" s="14">
        <v>0</v>
      </c>
      <c r="G147" s="14">
        <v>0</v>
      </c>
      <c r="H147" s="14">
        <v>0</v>
      </c>
      <c r="I147" s="14">
        <v>0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  <c r="P147" s="14">
        <f t="shared" si="108"/>
        <v>0</v>
      </c>
      <c r="Q147" s="14">
        <f t="shared" si="109"/>
        <v>0</v>
      </c>
    </row>
    <row r="148" spans="1:17" s="21" customFormat="1" ht="31.5" hidden="1" x14ac:dyDescent="0.25">
      <c r="A148" s="26" t="s">
        <v>466</v>
      </c>
      <c r="B148" s="1" t="s">
        <v>464</v>
      </c>
      <c r="C148" s="25" t="s">
        <v>314</v>
      </c>
      <c r="D148" s="14">
        <v>0</v>
      </c>
      <c r="E148" s="14">
        <v>0</v>
      </c>
      <c r="F148" s="14"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f t="shared" si="108"/>
        <v>0</v>
      </c>
      <c r="Q148" s="14">
        <f t="shared" si="109"/>
        <v>0</v>
      </c>
    </row>
    <row r="149" spans="1:17" s="21" customFormat="1" ht="31.5" hidden="1" x14ac:dyDescent="0.25">
      <c r="A149" s="26" t="s">
        <v>551</v>
      </c>
      <c r="B149" s="1" t="s">
        <v>449</v>
      </c>
      <c r="C149" s="25" t="s">
        <v>314</v>
      </c>
      <c r="D149" s="14">
        <v>0</v>
      </c>
      <c r="E149" s="14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4">
        <f t="shared" si="108"/>
        <v>0</v>
      </c>
      <c r="Q149" s="14">
        <f t="shared" si="109"/>
        <v>0</v>
      </c>
    </row>
    <row r="150" spans="1:17" s="21" customFormat="1" hidden="1" x14ac:dyDescent="0.25">
      <c r="A150" s="26" t="s">
        <v>38</v>
      </c>
      <c r="B150" s="3" t="s">
        <v>610</v>
      </c>
      <c r="C150" s="25" t="s">
        <v>314</v>
      </c>
      <c r="D150" s="14">
        <v>0</v>
      </c>
      <c r="E150" s="14">
        <v>0</v>
      </c>
      <c r="F150" s="14">
        <v>0</v>
      </c>
      <c r="G150" s="14">
        <v>0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4">
        <f t="shared" si="108"/>
        <v>0</v>
      </c>
      <c r="Q150" s="14">
        <f t="shared" si="109"/>
        <v>0</v>
      </c>
    </row>
    <row r="151" spans="1:17" s="21" customFormat="1" hidden="1" x14ac:dyDescent="0.25">
      <c r="A151" s="26" t="s">
        <v>329</v>
      </c>
      <c r="B151" s="3" t="s">
        <v>503</v>
      </c>
      <c r="C151" s="25" t="s">
        <v>314</v>
      </c>
      <c r="D151" s="14">
        <v>0</v>
      </c>
      <c r="E151" s="14">
        <v>0</v>
      </c>
      <c r="F151" s="14">
        <v>0</v>
      </c>
      <c r="G151" s="14">
        <v>0</v>
      </c>
      <c r="H151" s="14"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f t="shared" si="108"/>
        <v>0</v>
      </c>
      <c r="Q151" s="14">
        <f t="shared" si="109"/>
        <v>0</v>
      </c>
    </row>
    <row r="152" spans="1:17" s="21" customFormat="1" hidden="1" x14ac:dyDescent="0.25">
      <c r="A152" s="26" t="s">
        <v>330</v>
      </c>
      <c r="B152" s="3" t="s">
        <v>611</v>
      </c>
      <c r="C152" s="25" t="s">
        <v>314</v>
      </c>
      <c r="D152" s="14">
        <v>0</v>
      </c>
      <c r="E152" s="14">
        <v>0</v>
      </c>
      <c r="F152" s="14">
        <v>0</v>
      </c>
      <c r="G152" s="14">
        <v>0</v>
      </c>
      <c r="H152" s="14"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4">
        <f t="shared" si="108"/>
        <v>0</v>
      </c>
      <c r="Q152" s="14">
        <f t="shared" si="109"/>
        <v>0</v>
      </c>
    </row>
    <row r="153" spans="1:17" s="21" customFormat="1" hidden="1" x14ac:dyDescent="0.25">
      <c r="A153" s="26" t="s">
        <v>331</v>
      </c>
      <c r="B153" s="4" t="s">
        <v>504</v>
      </c>
      <c r="C153" s="25" t="s">
        <v>314</v>
      </c>
      <c r="D153" s="14">
        <v>0</v>
      </c>
      <c r="E153" s="14">
        <v>0</v>
      </c>
      <c r="F153" s="14">
        <v>0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f t="shared" si="108"/>
        <v>0</v>
      </c>
      <c r="Q153" s="14">
        <f t="shared" si="109"/>
        <v>0</v>
      </c>
    </row>
    <row r="154" spans="1:17" s="21" customFormat="1" hidden="1" x14ac:dyDescent="0.25">
      <c r="A154" s="26" t="s">
        <v>332</v>
      </c>
      <c r="B154" s="3" t="s">
        <v>505</v>
      </c>
      <c r="C154" s="25" t="s">
        <v>314</v>
      </c>
      <c r="D154" s="14">
        <v>0</v>
      </c>
      <c r="E154" s="14">
        <v>0</v>
      </c>
      <c r="F154" s="14">
        <v>0</v>
      </c>
      <c r="G154" s="14">
        <v>0</v>
      </c>
      <c r="H154" s="14"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4">
        <v>0</v>
      </c>
      <c r="P154" s="14">
        <f t="shared" si="108"/>
        <v>0</v>
      </c>
      <c r="Q154" s="14">
        <f t="shared" si="109"/>
        <v>0</v>
      </c>
    </row>
    <row r="155" spans="1:17" s="21" customFormat="1" hidden="1" x14ac:dyDescent="0.25">
      <c r="A155" s="26" t="s">
        <v>333</v>
      </c>
      <c r="B155" s="3" t="s">
        <v>618</v>
      </c>
      <c r="C155" s="25" t="s">
        <v>314</v>
      </c>
      <c r="D155" s="14">
        <v>0</v>
      </c>
      <c r="E155" s="14">
        <v>0</v>
      </c>
      <c r="F155" s="14">
        <v>0</v>
      </c>
      <c r="G155" s="14">
        <v>0</v>
      </c>
      <c r="H155" s="14"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4">
        <f t="shared" si="108"/>
        <v>0</v>
      </c>
      <c r="Q155" s="14">
        <f t="shared" si="109"/>
        <v>0</v>
      </c>
    </row>
    <row r="156" spans="1:17" s="21" customFormat="1" ht="31.5" hidden="1" x14ac:dyDescent="0.25">
      <c r="A156" s="26" t="s">
        <v>334</v>
      </c>
      <c r="B156" s="4" t="s">
        <v>383</v>
      </c>
      <c r="C156" s="25" t="s">
        <v>314</v>
      </c>
      <c r="D156" s="14">
        <v>0</v>
      </c>
      <c r="E156" s="14">
        <v>0</v>
      </c>
      <c r="F156" s="14">
        <v>0</v>
      </c>
      <c r="G156" s="14">
        <v>0</v>
      </c>
      <c r="H156" s="14">
        <v>0</v>
      </c>
      <c r="I156" s="14">
        <v>0</v>
      </c>
      <c r="J156" s="14">
        <v>0</v>
      </c>
      <c r="K156" s="14">
        <v>0</v>
      </c>
      <c r="L156" s="14">
        <v>0</v>
      </c>
      <c r="M156" s="14">
        <v>0</v>
      </c>
      <c r="N156" s="14">
        <v>0</v>
      </c>
      <c r="O156" s="14">
        <v>0</v>
      </c>
      <c r="P156" s="14">
        <f t="shared" si="108"/>
        <v>0</v>
      </c>
      <c r="Q156" s="14">
        <f t="shared" si="109"/>
        <v>0</v>
      </c>
    </row>
    <row r="157" spans="1:17" s="21" customFormat="1" hidden="1" x14ac:dyDescent="0.25">
      <c r="A157" s="26" t="s">
        <v>552</v>
      </c>
      <c r="B157" s="5" t="s">
        <v>208</v>
      </c>
      <c r="C157" s="25" t="s">
        <v>314</v>
      </c>
      <c r="D157" s="14">
        <v>0</v>
      </c>
      <c r="E157" s="14">
        <v>0</v>
      </c>
      <c r="F157" s="14">
        <v>0</v>
      </c>
      <c r="G157" s="14">
        <v>0</v>
      </c>
      <c r="H157" s="14">
        <v>0</v>
      </c>
      <c r="I157" s="14">
        <v>0</v>
      </c>
      <c r="J157" s="14">
        <v>0</v>
      </c>
      <c r="K157" s="14">
        <v>0</v>
      </c>
      <c r="L157" s="14">
        <v>0</v>
      </c>
      <c r="M157" s="14">
        <v>0</v>
      </c>
      <c r="N157" s="14">
        <v>0</v>
      </c>
      <c r="O157" s="14">
        <v>0</v>
      </c>
      <c r="P157" s="14">
        <f t="shared" si="108"/>
        <v>0</v>
      </c>
      <c r="Q157" s="14">
        <f t="shared" si="109"/>
        <v>0</v>
      </c>
    </row>
    <row r="158" spans="1:17" s="21" customFormat="1" hidden="1" x14ac:dyDescent="0.25">
      <c r="A158" s="26" t="s">
        <v>553</v>
      </c>
      <c r="B158" s="5" t="s">
        <v>196</v>
      </c>
      <c r="C158" s="25" t="s">
        <v>314</v>
      </c>
      <c r="D158" s="14">
        <v>0</v>
      </c>
      <c r="E158" s="14">
        <v>0</v>
      </c>
      <c r="F158" s="14">
        <v>0</v>
      </c>
      <c r="G158" s="14">
        <v>0</v>
      </c>
      <c r="H158" s="14">
        <v>0</v>
      </c>
      <c r="I158" s="14">
        <v>0</v>
      </c>
      <c r="J158" s="14">
        <v>0</v>
      </c>
      <c r="K158" s="14">
        <v>0</v>
      </c>
      <c r="L158" s="14">
        <v>0</v>
      </c>
      <c r="M158" s="14">
        <v>0</v>
      </c>
      <c r="N158" s="14">
        <v>0</v>
      </c>
      <c r="O158" s="14">
        <v>0</v>
      </c>
      <c r="P158" s="14">
        <f t="shared" si="108"/>
        <v>0</v>
      </c>
      <c r="Q158" s="14">
        <f t="shared" si="109"/>
        <v>0</v>
      </c>
    </row>
    <row r="159" spans="1:17" s="21" customFormat="1" hidden="1" x14ac:dyDescent="0.25">
      <c r="A159" s="26" t="s">
        <v>335</v>
      </c>
      <c r="B159" s="3" t="s">
        <v>506</v>
      </c>
      <c r="C159" s="25" t="s">
        <v>314</v>
      </c>
      <c r="D159" s="14">
        <v>0</v>
      </c>
      <c r="E159" s="14">
        <v>0</v>
      </c>
      <c r="F159" s="14">
        <v>0</v>
      </c>
      <c r="G159" s="14">
        <v>0</v>
      </c>
      <c r="H159" s="14">
        <v>0</v>
      </c>
      <c r="I159" s="14">
        <v>0</v>
      </c>
      <c r="J159" s="14">
        <v>0</v>
      </c>
      <c r="K159" s="14">
        <v>0</v>
      </c>
      <c r="L159" s="14">
        <v>0</v>
      </c>
      <c r="M159" s="14">
        <v>0</v>
      </c>
      <c r="N159" s="14">
        <v>0</v>
      </c>
      <c r="O159" s="14">
        <v>0</v>
      </c>
      <c r="P159" s="14">
        <f t="shared" si="108"/>
        <v>0</v>
      </c>
      <c r="Q159" s="14">
        <f t="shared" si="109"/>
        <v>0</v>
      </c>
    </row>
    <row r="160" spans="1:17" s="21" customFormat="1" hidden="1" x14ac:dyDescent="0.25">
      <c r="A160" s="26" t="s">
        <v>22</v>
      </c>
      <c r="B160" s="18" t="s">
        <v>5</v>
      </c>
      <c r="C160" s="25" t="s">
        <v>314</v>
      </c>
      <c r="D160" s="14">
        <f t="shared" ref="D160:E160" si="125">D161+D162+D163+D164</f>
        <v>67.404544892298162</v>
      </c>
      <c r="E160" s="14">
        <f t="shared" si="125"/>
        <v>67.94700309999547</v>
      </c>
      <c r="F160" s="14">
        <f t="shared" ref="F160:O160" si="126">F161+F162+F163+F164</f>
        <v>179.7147713577593</v>
      </c>
      <c r="G160" s="14">
        <f t="shared" si="126"/>
        <v>70.197999999999993</v>
      </c>
      <c r="H160" s="14">
        <f t="shared" si="126"/>
        <v>210.56668603896799</v>
      </c>
      <c r="I160" s="14">
        <f t="shared" si="126"/>
        <v>204.25547700000374</v>
      </c>
      <c r="J160" s="14">
        <f t="shared" ref="J160" si="127">J161+J162+J163+J164</f>
        <v>208.36958845604534</v>
      </c>
      <c r="K160" s="14">
        <f t="shared" si="126"/>
        <v>222.11547010343136</v>
      </c>
      <c r="L160" s="14">
        <f t="shared" ref="L160" si="128">L161+L162+L163+L164</f>
        <v>217.36630999399131</v>
      </c>
      <c r="M160" s="14">
        <f t="shared" si="126"/>
        <v>227.07093094066016</v>
      </c>
      <c r="N160" s="14">
        <f t="shared" si="126"/>
        <v>238.46541218658302</v>
      </c>
      <c r="O160" s="14">
        <f t="shared" si="126"/>
        <v>0</v>
      </c>
      <c r="P160" s="14">
        <f t="shared" si="108"/>
        <v>874.76799667558771</v>
      </c>
      <c r="Q160" s="14">
        <f t="shared" si="109"/>
        <v>653.44187804409535</v>
      </c>
    </row>
    <row r="161" spans="1:17" s="21" customFormat="1" hidden="1" x14ac:dyDescent="0.25">
      <c r="A161" s="26" t="s">
        <v>40</v>
      </c>
      <c r="B161" s="6" t="s">
        <v>387</v>
      </c>
      <c r="C161" s="25" t="s">
        <v>314</v>
      </c>
      <c r="D161" s="14">
        <v>0</v>
      </c>
      <c r="E161" s="14">
        <v>0</v>
      </c>
      <c r="F161" s="14">
        <v>0</v>
      </c>
      <c r="G161" s="14">
        <v>0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0</v>
      </c>
      <c r="P161" s="14">
        <f t="shared" ref="P161:P164" si="129">H161+J161+L161+N161</f>
        <v>0</v>
      </c>
      <c r="Q161" s="14">
        <f t="shared" ref="Q161:Q164" si="130">I161+K161+M161+O161</f>
        <v>0</v>
      </c>
    </row>
    <row r="162" spans="1:17" s="21" customFormat="1" hidden="1" x14ac:dyDescent="0.25">
      <c r="A162" s="26" t="s">
        <v>41</v>
      </c>
      <c r="B162" s="6" t="s">
        <v>6</v>
      </c>
      <c r="C162" s="25" t="s">
        <v>314</v>
      </c>
      <c r="D162" s="14">
        <v>0</v>
      </c>
      <c r="E162" s="14">
        <v>0</v>
      </c>
      <c r="F162" s="14">
        <v>0</v>
      </c>
      <c r="G162" s="14">
        <v>0</v>
      </c>
      <c r="H162" s="14">
        <v>0</v>
      </c>
      <c r="I162" s="14">
        <v>0</v>
      </c>
      <c r="J162" s="14">
        <v>0</v>
      </c>
      <c r="K162" s="14">
        <v>0</v>
      </c>
      <c r="L162" s="14">
        <v>0</v>
      </c>
      <c r="M162" s="14">
        <v>0</v>
      </c>
      <c r="N162" s="14">
        <v>0</v>
      </c>
      <c r="O162" s="14">
        <v>0</v>
      </c>
      <c r="P162" s="14">
        <f t="shared" si="129"/>
        <v>0</v>
      </c>
      <c r="Q162" s="14">
        <f t="shared" si="130"/>
        <v>0</v>
      </c>
    </row>
    <row r="163" spans="1:17" s="23" customFormat="1" hidden="1" x14ac:dyDescent="0.25">
      <c r="A163" s="26" t="s">
        <v>52</v>
      </c>
      <c r="B163" s="6" t="s">
        <v>7</v>
      </c>
      <c r="C163" s="25" t="s">
        <v>314</v>
      </c>
      <c r="D163" s="14">
        <v>0</v>
      </c>
      <c r="E163" s="14">
        <v>0</v>
      </c>
      <c r="F163" s="14">
        <v>0</v>
      </c>
      <c r="G163" s="14">
        <v>0</v>
      </c>
      <c r="H163" s="14">
        <v>0</v>
      </c>
      <c r="I163" s="14">
        <v>0</v>
      </c>
      <c r="J163" s="14">
        <v>0</v>
      </c>
      <c r="K163" s="14">
        <v>0</v>
      </c>
      <c r="L163" s="14">
        <v>0</v>
      </c>
      <c r="M163" s="14">
        <v>0</v>
      </c>
      <c r="N163" s="14">
        <v>0</v>
      </c>
      <c r="O163" s="14">
        <v>0</v>
      </c>
      <c r="P163" s="14">
        <f t="shared" si="129"/>
        <v>0</v>
      </c>
      <c r="Q163" s="14">
        <f t="shared" si="130"/>
        <v>0</v>
      </c>
    </row>
    <row r="164" spans="1:17" s="21" customFormat="1" ht="18" hidden="1" customHeight="1" x14ac:dyDescent="0.25">
      <c r="A164" s="26" t="s">
        <v>672</v>
      </c>
      <c r="B164" s="6" t="s">
        <v>388</v>
      </c>
      <c r="C164" s="25" t="s">
        <v>314</v>
      </c>
      <c r="D164" s="14">
        <f t="shared" ref="D164:E164" si="131">D145</f>
        <v>67.404544892298162</v>
      </c>
      <c r="E164" s="14">
        <f t="shared" si="131"/>
        <v>67.94700309999547</v>
      </c>
      <c r="F164" s="14">
        <f t="shared" ref="F164:O164" si="132">F145</f>
        <v>179.7147713577593</v>
      </c>
      <c r="G164" s="14">
        <f t="shared" si="132"/>
        <v>70.197999999999993</v>
      </c>
      <c r="H164" s="14">
        <f t="shared" si="132"/>
        <v>210.56668603896799</v>
      </c>
      <c r="I164" s="14">
        <f t="shared" si="132"/>
        <v>204.25547700000374</v>
      </c>
      <c r="J164" s="14">
        <f t="shared" ref="J164" si="133">J145</f>
        <v>208.36958845604534</v>
      </c>
      <c r="K164" s="14">
        <f t="shared" si="132"/>
        <v>222.11547010343136</v>
      </c>
      <c r="L164" s="14">
        <f t="shared" ref="L164" si="134">L145</f>
        <v>217.36630999399131</v>
      </c>
      <c r="M164" s="14">
        <f t="shared" si="132"/>
        <v>227.07093094066016</v>
      </c>
      <c r="N164" s="14">
        <f t="shared" si="132"/>
        <v>238.46541218658302</v>
      </c>
      <c r="O164" s="14">
        <f t="shared" si="132"/>
        <v>0</v>
      </c>
      <c r="P164" s="14">
        <f t="shared" si="129"/>
        <v>874.76799667558771</v>
      </c>
      <c r="Q164" s="14">
        <f t="shared" si="130"/>
        <v>653.44187804409535</v>
      </c>
    </row>
    <row r="165" spans="1:17" s="29" customFormat="1" ht="18" hidden="1" customHeight="1" x14ac:dyDescent="0.25">
      <c r="A165" s="26" t="s">
        <v>96</v>
      </c>
      <c r="B165" s="18" t="s">
        <v>429</v>
      </c>
      <c r="C165" s="25" t="s">
        <v>81</v>
      </c>
      <c r="D165" s="14" t="s">
        <v>155</v>
      </c>
      <c r="E165" s="14" t="s">
        <v>155</v>
      </c>
      <c r="F165" s="14" t="s">
        <v>155</v>
      </c>
      <c r="G165" s="14" t="s">
        <v>155</v>
      </c>
      <c r="H165" s="14" t="s">
        <v>155</v>
      </c>
      <c r="I165" s="14" t="s">
        <v>155</v>
      </c>
      <c r="J165" s="14" t="s">
        <v>155</v>
      </c>
      <c r="K165" s="14" t="s">
        <v>155</v>
      </c>
      <c r="L165" s="14" t="s">
        <v>155</v>
      </c>
      <c r="M165" s="14" t="s">
        <v>155</v>
      </c>
      <c r="N165" s="14" t="s">
        <v>155</v>
      </c>
      <c r="O165" s="14" t="s">
        <v>155</v>
      </c>
      <c r="P165" s="14" t="s">
        <v>155</v>
      </c>
      <c r="Q165" s="14" t="s">
        <v>155</v>
      </c>
    </row>
    <row r="166" spans="1:17" s="21" customFormat="1" ht="37.5" hidden="1" customHeight="1" x14ac:dyDescent="0.25">
      <c r="A166" s="26" t="s">
        <v>97</v>
      </c>
      <c r="B166" s="6" t="s">
        <v>714</v>
      </c>
      <c r="C166" s="25" t="s">
        <v>314</v>
      </c>
      <c r="D166" s="14">
        <f t="shared" ref="D166:E166" si="135">D64+D107+D115</f>
        <v>336.03713988229686</v>
      </c>
      <c r="E166" s="14">
        <f t="shared" si="135"/>
        <v>394.25497222999923</v>
      </c>
      <c r="F166" s="14">
        <f t="shared" ref="F166:O166" si="136">F64+F107+F115</f>
        <v>611.32102449775925</v>
      </c>
      <c r="G166" s="14">
        <f t="shared" si="136"/>
        <v>446.6072437900059</v>
      </c>
      <c r="H166" s="14">
        <f t="shared" si="136"/>
        <v>781.00780705896796</v>
      </c>
      <c r="I166" s="14">
        <f t="shared" si="136"/>
        <v>853.94531970000367</v>
      </c>
      <c r="J166" s="14">
        <f t="shared" ref="J166" si="137">J64+J107+J115</f>
        <v>843.71322268604524</v>
      </c>
      <c r="K166" s="14">
        <f t="shared" si="136"/>
        <v>1094.8011389934313</v>
      </c>
      <c r="L166" s="14">
        <f t="shared" ref="L166" si="138">L64+L107+L115</f>
        <v>869.18294962399125</v>
      </c>
      <c r="M166" s="14">
        <f t="shared" si="136"/>
        <v>1243.0150878592208</v>
      </c>
      <c r="N166" s="14">
        <f t="shared" si="136"/>
        <v>1174.0680784751435</v>
      </c>
      <c r="O166" s="14">
        <f t="shared" si="136"/>
        <v>0</v>
      </c>
      <c r="P166" s="14">
        <f t="shared" ref="P166" si="139">H166+J166+L166+N166</f>
        <v>3667.9720578441479</v>
      </c>
      <c r="Q166" s="14">
        <f t="shared" ref="Q166" si="140">I166+K166+M166+O166</f>
        <v>3191.761546552656</v>
      </c>
    </row>
    <row r="167" spans="1:17" s="21" customFormat="1" ht="18" hidden="1" customHeight="1" x14ac:dyDescent="0.25">
      <c r="A167" s="26" t="s">
        <v>98</v>
      </c>
      <c r="B167" s="6" t="s">
        <v>583</v>
      </c>
      <c r="C167" s="25" t="s">
        <v>314</v>
      </c>
      <c r="D167" s="14">
        <v>0</v>
      </c>
      <c r="E167" s="14">
        <v>0</v>
      </c>
      <c r="F167" s="14">
        <v>0</v>
      </c>
      <c r="G167" s="14">
        <v>0</v>
      </c>
      <c r="H167" s="14">
        <v>0</v>
      </c>
      <c r="I167" s="14">
        <v>0</v>
      </c>
      <c r="J167" s="14">
        <v>0</v>
      </c>
      <c r="K167" s="14">
        <v>0</v>
      </c>
      <c r="L167" s="14">
        <v>0</v>
      </c>
      <c r="M167" s="14">
        <v>0</v>
      </c>
      <c r="N167" s="14">
        <v>0</v>
      </c>
      <c r="O167" s="14">
        <v>0</v>
      </c>
      <c r="P167" s="14">
        <f t="shared" ref="P167:P171" si="141">H167+J167+L167+N167</f>
        <v>0</v>
      </c>
      <c r="Q167" s="14">
        <f t="shared" ref="Q167:Q171" si="142">I167+K167+M167+O167</f>
        <v>0</v>
      </c>
    </row>
    <row r="168" spans="1:17" s="21" customFormat="1" ht="18" hidden="1" customHeight="1" x14ac:dyDescent="0.25">
      <c r="A168" s="26" t="s">
        <v>489</v>
      </c>
      <c r="B168" s="1" t="s">
        <v>510</v>
      </c>
      <c r="C168" s="25" t="s">
        <v>314</v>
      </c>
      <c r="D168" s="14">
        <v>0</v>
      </c>
      <c r="E168" s="14">
        <v>0</v>
      </c>
      <c r="F168" s="14">
        <v>0</v>
      </c>
      <c r="G168" s="14">
        <v>0</v>
      </c>
      <c r="H168" s="14">
        <v>0</v>
      </c>
      <c r="I168" s="14">
        <v>0</v>
      </c>
      <c r="J168" s="14">
        <v>0</v>
      </c>
      <c r="K168" s="14">
        <v>0</v>
      </c>
      <c r="L168" s="14">
        <v>0</v>
      </c>
      <c r="M168" s="14">
        <v>0</v>
      </c>
      <c r="N168" s="14">
        <v>0</v>
      </c>
      <c r="O168" s="14">
        <v>0</v>
      </c>
      <c r="P168" s="14">
        <f t="shared" si="141"/>
        <v>0</v>
      </c>
      <c r="Q168" s="14">
        <f t="shared" si="142"/>
        <v>0</v>
      </c>
    </row>
    <row r="169" spans="1:17" s="21" customFormat="1" ht="18" hidden="1" customHeight="1" x14ac:dyDescent="0.25">
      <c r="A169" s="26" t="s">
        <v>201</v>
      </c>
      <c r="B169" s="6" t="s">
        <v>627</v>
      </c>
      <c r="C169" s="25" t="s">
        <v>314</v>
      </c>
      <c r="D169" s="14">
        <v>0</v>
      </c>
      <c r="E169" s="14">
        <v>0</v>
      </c>
      <c r="F169" s="14">
        <v>0</v>
      </c>
      <c r="G169" s="14">
        <v>0</v>
      </c>
      <c r="H169" s="14">
        <v>0</v>
      </c>
      <c r="I169" s="14">
        <v>0</v>
      </c>
      <c r="J169" s="14">
        <v>0</v>
      </c>
      <c r="K169" s="14">
        <v>0</v>
      </c>
      <c r="L169" s="14">
        <v>0</v>
      </c>
      <c r="M169" s="14">
        <v>0</v>
      </c>
      <c r="N169" s="14">
        <v>0</v>
      </c>
      <c r="O169" s="14">
        <v>0</v>
      </c>
      <c r="P169" s="14">
        <f t="shared" si="141"/>
        <v>0</v>
      </c>
      <c r="Q169" s="14">
        <f t="shared" si="142"/>
        <v>0</v>
      </c>
    </row>
    <row r="170" spans="1:17" s="21" customFormat="1" ht="18" hidden="1" customHeight="1" x14ac:dyDescent="0.25">
      <c r="A170" s="26" t="s">
        <v>490</v>
      </c>
      <c r="B170" s="1" t="s">
        <v>511</v>
      </c>
      <c r="C170" s="25" t="s">
        <v>314</v>
      </c>
      <c r="D170" s="14">
        <v>0</v>
      </c>
      <c r="E170" s="14">
        <v>0</v>
      </c>
      <c r="F170" s="14">
        <v>0</v>
      </c>
      <c r="G170" s="14">
        <v>0</v>
      </c>
      <c r="H170" s="14">
        <v>0</v>
      </c>
      <c r="I170" s="14">
        <v>0</v>
      </c>
      <c r="J170" s="14">
        <v>0</v>
      </c>
      <c r="K170" s="14">
        <v>0</v>
      </c>
      <c r="L170" s="14">
        <v>0</v>
      </c>
      <c r="M170" s="14">
        <v>0</v>
      </c>
      <c r="N170" s="14">
        <v>0</v>
      </c>
      <c r="O170" s="14">
        <v>0</v>
      </c>
      <c r="P170" s="14">
        <f t="shared" si="141"/>
        <v>0</v>
      </c>
      <c r="Q170" s="14">
        <f t="shared" si="142"/>
        <v>0</v>
      </c>
    </row>
    <row r="171" spans="1:17" s="21" customFormat="1" ht="31.5" hidden="1" x14ac:dyDescent="0.25">
      <c r="A171" s="26" t="s">
        <v>202</v>
      </c>
      <c r="B171" s="6" t="s">
        <v>713</v>
      </c>
      <c r="C171" s="25" t="s">
        <v>81</v>
      </c>
      <c r="D171" s="14">
        <f t="shared" ref="D171:E171" si="143">IF(D166=0,0,(D169/D166))</f>
        <v>0</v>
      </c>
      <c r="E171" s="14">
        <f t="shared" si="143"/>
        <v>0</v>
      </c>
      <c r="F171" s="14">
        <f t="shared" ref="F171:O171" si="144">IF(F166=0,0,(F169/F166))</f>
        <v>0</v>
      </c>
      <c r="G171" s="14">
        <f t="shared" si="144"/>
        <v>0</v>
      </c>
      <c r="H171" s="14">
        <f t="shared" si="144"/>
        <v>0</v>
      </c>
      <c r="I171" s="14">
        <f t="shared" si="144"/>
        <v>0</v>
      </c>
      <c r="J171" s="14">
        <f t="shared" ref="J171" si="145">IF(J166=0,0,(J169/J166))</f>
        <v>0</v>
      </c>
      <c r="K171" s="14">
        <f t="shared" si="144"/>
        <v>0</v>
      </c>
      <c r="L171" s="14">
        <f t="shared" ref="L171" si="146">IF(L166=0,0,(L169/L166))</f>
        <v>0</v>
      </c>
      <c r="M171" s="14">
        <f t="shared" si="144"/>
        <v>0</v>
      </c>
      <c r="N171" s="14">
        <f t="shared" si="144"/>
        <v>0</v>
      </c>
      <c r="O171" s="14">
        <f t="shared" si="144"/>
        <v>0</v>
      </c>
      <c r="P171" s="14">
        <f t="shared" si="141"/>
        <v>0</v>
      </c>
      <c r="Q171" s="14">
        <f t="shared" si="142"/>
        <v>0</v>
      </c>
    </row>
    <row r="172" spans="1:17" s="21" customFormat="1" ht="18.75" hidden="1" x14ac:dyDescent="0.25">
      <c r="A172" s="52" t="s">
        <v>701</v>
      </c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</row>
    <row r="173" spans="1:17" s="21" customFormat="1" ht="22.9" hidden="1" customHeight="1" x14ac:dyDescent="0.25">
      <c r="A173" s="26" t="s">
        <v>99</v>
      </c>
      <c r="B173" s="18" t="s">
        <v>584</v>
      </c>
      <c r="C173" s="25" t="s">
        <v>314</v>
      </c>
      <c r="D173" s="14">
        <f t="shared" ref="D173:E173" si="147">D174+D178+D179+D180+D181+D182+D183+D184+D187+D190</f>
        <v>24697.693789000001</v>
      </c>
      <c r="E173" s="14">
        <f t="shared" si="147"/>
        <v>27630.43685314</v>
      </c>
      <c r="F173" s="14">
        <f t="shared" ref="F173:O173" si="148">F174+F178+F179+F180+F181+F182+F183+F184+F187+F190</f>
        <v>22487.537987324136</v>
      </c>
      <c r="G173" s="14">
        <f t="shared" si="148"/>
        <v>25419.137633339997</v>
      </c>
      <c r="H173" s="14">
        <f t="shared" si="148"/>
        <v>24919.690118996761</v>
      </c>
      <c r="I173" s="14">
        <f t="shared" si="148"/>
        <v>25879.688873563417</v>
      </c>
      <c r="J173" s="14">
        <f t="shared" ref="J173" si="149">J174+J178+J179+J180+J181+J182+J183+J184+J187+J190</f>
        <v>25796.093293482929</v>
      </c>
      <c r="K173" s="14">
        <f t="shared" si="148"/>
        <v>26950.122766391971</v>
      </c>
      <c r="L173" s="14">
        <f t="shared" ref="L173" si="150">L174+L178+L179+L180+L181+L182+L183+L184+L187+L190</f>
        <v>26715.871087185336</v>
      </c>
      <c r="M173" s="14">
        <f t="shared" si="148"/>
        <v>28032.106145905069</v>
      </c>
      <c r="N173" s="14">
        <f t="shared" si="148"/>
        <v>28788.736827123306</v>
      </c>
      <c r="O173" s="14">
        <f t="shared" si="148"/>
        <v>0</v>
      </c>
      <c r="P173" s="14">
        <f t="shared" ref="P173:P183" si="151">H173+J173+L173+N173</f>
        <v>106220.39132678835</v>
      </c>
      <c r="Q173" s="14">
        <f t="shared" ref="Q173:Q183" si="152">I173+K173+M173+O173</f>
        <v>80861.917785860453</v>
      </c>
    </row>
    <row r="174" spans="1:17" s="21" customFormat="1" hidden="1" x14ac:dyDescent="0.25">
      <c r="A174" s="26" t="s">
        <v>100</v>
      </c>
      <c r="B174" s="3" t="s">
        <v>573</v>
      </c>
      <c r="C174" s="25" t="s">
        <v>314</v>
      </c>
      <c r="D174" s="14">
        <f t="shared" ref="D174:E174" si="153">D175+D176+D177</f>
        <v>0</v>
      </c>
      <c r="E174" s="14">
        <f t="shared" si="153"/>
        <v>0</v>
      </c>
      <c r="F174" s="14">
        <f t="shared" ref="F174:O174" si="154">F175+F176+F177</f>
        <v>0</v>
      </c>
      <c r="G174" s="14">
        <f t="shared" si="154"/>
        <v>0</v>
      </c>
      <c r="H174" s="14">
        <f t="shared" si="154"/>
        <v>0</v>
      </c>
      <c r="I174" s="14">
        <f t="shared" si="154"/>
        <v>0</v>
      </c>
      <c r="J174" s="14">
        <f t="shared" ref="J174" si="155">J175+J176+J177</f>
        <v>0</v>
      </c>
      <c r="K174" s="14">
        <f t="shared" si="154"/>
        <v>0</v>
      </c>
      <c r="L174" s="14">
        <f t="shared" ref="L174" si="156">L175+L176+L177</f>
        <v>0</v>
      </c>
      <c r="M174" s="14">
        <f t="shared" si="154"/>
        <v>0</v>
      </c>
      <c r="N174" s="14">
        <f t="shared" si="154"/>
        <v>0</v>
      </c>
      <c r="O174" s="14">
        <f t="shared" si="154"/>
        <v>0</v>
      </c>
      <c r="P174" s="14">
        <f t="shared" si="151"/>
        <v>0</v>
      </c>
      <c r="Q174" s="14">
        <f t="shared" si="152"/>
        <v>0</v>
      </c>
    </row>
    <row r="175" spans="1:17" s="21" customFormat="1" ht="31.5" hidden="1" x14ac:dyDescent="0.25">
      <c r="A175" s="26" t="s">
        <v>452</v>
      </c>
      <c r="B175" s="1" t="s">
        <v>463</v>
      </c>
      <c r="C175" s="25" t="s">
        <v>314</v>
      </c>
      <c r="D175" s="14">
        <v>0</v>
      </c>
      <c r="E175" s="14">
        <v>0</v>
      </c>
      <c r="F175" s="14">
        <v>0</v>
      </c>
      <c r="G175" s="14">
        <v>0</v>
      </c>
      <c r="H175" s="14">
        <v>0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  <c r="N175" s="14">
        <v>0</v>
      </c>
      <c r="O175" s="14">
        <v>0</v>
      </c>
      <c r="P175" s="14">
        <f t="shared" si="151"/>
        <v>0</v>
      </c>
      <c r="Q175" s="14">
        <f t="shared" si="152"/>
        <v>0</v>
      </c>
    </row>
    <row r="176" spans="1:17" s="21" customFormat="1" ht="31.5" hidden="1" x14ac:dyDescent="0.25">
      <c r="A176" s="26" t="s">
        <v>453</v>
      </c>
      <c r="B176" s="1" t="s">
        <v>464</v>
      </c>
      <c r="C176" s="25" t="s">
        <v>314</v>
      </c>
      <c r="D176" s="14">
        <v>0</v>
      </c>
      <c r="E176" s="14">
        <v>0</v>
      </c>
      <c r="F176" s="14">
        <v>0</v>
      </c>
      <c r="G176" s="14">
        <v>0</v>
      </c>
      <c r="H176" s="14"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  <c r="N176" s="14">
        <v>0</v>
      </c>
      <c r="O176" s="14">
        <v>0</v>
      </c>
      <c r="P176" s="14">
        <f t="shared" si="151"/>
        <v>0</v>
      </c>
      <c r="Q176" s="14">
        <f t="shared" si="152"/>
        <v>0</v>
      </c>
    </row>
    <row r="177" spans="1:17" s="21" customFormat="1" ht="31.5" hidden="1" x14ac:dyDescent="0.25">
      <c r="A177" s="26" t="s">
        <v>554</v>
      </c>
      <c r="B177" s="1" t="s">
        <v>449</v>
      </c>
      <c r="C177" s="25" t="s">
        <v>314</v>
      </c>
      <c r="D177" s="14">
        <v>0</v>
      </c>
      <c r="E177" s="14">
        <v>0</v>
      </c>
      <c r="F177" s="14">
        <v>0</v>
      </c>
      <c r="G177" s="14">
        <v>0</v>
      </c>
      <c r="H177" s="14"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0</v>
      </c>
      <c r="N177" s="14">
        <v>0</v>
      </c>
      <c r="O177" s="14">
        <v>0</v>
      </c>
      <c r="P177" s="14">
        <f t="shared" si="151"/>
        <v>0</v>
      </c>
      <c r="Q177" s="14">
        <f t="shared" si="152"/>
        <v>0</v>
      </c>
    </row>
    <row r="178" spans="1:17" s="21" customFormat="1" hidden="1" x14ac:dyDescent="0.25">
      <c r="A178" s="26" t="s">
        <v>101</v>
      </c>
      <c r="B178" s="3" t="s">
        <v>610</v>
      </c>
      <c r="C178" s="25" t="s">
        <v>314</v>
      </c>
      <c r="D178" s="14">
        <v>0</v>
      </c>
      <c r="E178" s="14">
        <v>0</v>
      </c>
      <c r="F178" s="14">
        <v>0</v>
      </c>
      <c r="G178" s="14">
        <v>0</v>
      </c>
      <c r="H178" s="14"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  <c r="N178" s="14">
        <v>0</v>
      </c>
      <c r="O178" s="14">
        <v>0</v>
      </c>
      <c r="P178" s="14">
        <f t="shared" si="151"/>
        <v>0</v>
      </c>
      <c r="Q178" s="14">
        <f t="shared" si="152"/>
        <v>0</v>
      </c>
    </row>
    <row r="179" spans="1:17" s="21" customFormat="1" hidden="1" x14ac:dyDescent="0.25">
      <c r="A179" s="26" t="s">
        <v>213</v>
      </c>
      <c r="B179" s="3" t="s">
        <v>503</v>
      </c>
      <c r="C179" s="25" t="s">
        <v>314</v>
      </c>
      <c r="D179" s="14">
        <v>0</v>
      </c>
      <c r="E179" s="14">
        <v>0</v>
      </c>
      <c r="F179" s="14">
        <v>0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f t="shared" si="151"/>
        <v>0</v>
      </c>
      <c r="Q179" s="14">
        <f t="shared" si="152"/>
        <v>0</v>
      </c>
    </row>
    <row r="180" spans="1:17" s="21" customFormat="1" hidden="1" x14ac:dyDescent="0.25">
      <c r="A180" s="26" t="s">
        <v>336</v>
      </c>
      <c r="B180" s="3" t="s">
        <v>611</v>
      </c>
      <c r="C180" s="25" t="s">
        <v>314</v>
      </c>
      <c r="D180" s="14">
        <v>0</v>
      </c>
      <c r="E180" s="14">
        <v>0</v>
      </c>
      <c r="F180" s="14">
        <v>0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14">
        <v>0</v>
      </c>
      <c r="P180" s="14">
        <f t="shared" si="151"/>
        <v>0</v>
      </c>
      <c r="Q180" s="14">
        <f t="shared" si="152"/>
        <v>0</v>
      </c>
    </row>
    <row r="181" spans="1:17" s="21" customFormat="1" hidden="1" x14ac:dyDescent="0.25">
      <c r="A181" s="26" t="s">
        <v>337</v>
      </c>
      <c r="B181" s="3" t="s">
        <v>504</v>
      </c>
      <c r="C181" s="25" t="s">
        <v>314</v>
      </c>
      <c r="D181" s="14">
        <v>0</v>
      </c>
      <c r="E181" s="14">
        <v>0</v>
      </c>
      <c r="F181" s="14">
        <v>0</v>
      </c>
      <c r="G181" s="14">
        <v>0</v>
      </c>
      <c r="H181" s="14">
        <v>0</v>
      </c>
      <c r="I181" s="14">
        <v>0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  <c r="P181" s="14">
        <f t="shared" si="151"/>
        <v>0</v>
      </c>
      <c r="Q181" s="14">
        <f t="shared" si="152"/>
        <v>0</v>
      </c>
    </row>
    <row r="182" spans="1:17" s="21" customFormat="1" hidden="1" x14ac:dyDescent="0.25">
      <c r="A182" s="26" t="s">
        <v>338</v>
      </c>
      <c r="B182" s="3" t="s">
        <v>505</v>
      </c>
      <c r="C182" s="25" t="s">
        <v>314</v>
      </c>
      <c r="D182" s="14">
        <v>23849.240285190001</v>
      </c>
      <c r="E182" s="36">
        <v>26996.793284129999</v>
      </c>
      <c r="F182" s="36">
        <v>21768.902374276582</v>
      </c>
      <c r="G182" s="36">
        <v>24917.932931959996</v>
      </c>
      <c r="H182" s="36">
        <v>24170.87181020121</v>
      </c>
      <c r="I182" s="36">
        <f>I27*1.2*0.9928</f>
        <v>25570.732118766435</v>
      </c>
      <c r="J182" s="36">
        <v>25017.322252335554</v>
      </c>
      <c r="K182" s="36">
        <f>K27*1.2*0.9928</f>
        <v>26627.880871138717</v>
      </c>
      <c r="L182" s="36">
        <v>25905.949204392069</v>
      </c>
      <c r="M182" s="36">
        <f>M27*1.2*0.9928</f>
        <v>27696.974574841686</v>
      </c>
      <c r="N182" s="36">
        <f>N27*1.2*0.9928</f>
        <v>28440.199993217389</v>
      </c>
      <c r="O182" s="36">
        <v>0</v>
      </c>
      <c r="P182" s="14">
        <f t="shared" si="151"/>
        <v>103534.34326014623</v>
      </c>
      <c r="Q182" s="14">
        <f t="shared" si="152"/>
        <v>79895.587564746835</v>
      </c>
    </row>
    <row r="183" spans="1:17" s="21" customFormat="1" hidden="1" x14ac:dyDescent="0.25">
      <c r="A183" s="26" t="s">
        <v>339</v>
      </c>
      <c r="B183" s="3" t="s">
        <v>618</v>
      </c>
      <c r="C183" s="25" t="s">
        <v>314</v>
      </c>
      <c r="D183" s="14">
        <v>0</v>
      </c>
      <c r="E183" s="14">
        <v>0</v>
      </c>
      <c r="F183" s="14">
        <v>0</v>
      </c>
      <c r="G183" s="14">
        <v>0</v>
      </c>
      <c r="H183" s="14">
        <v>0</v>
      </c>
      <c r="I183" s="14">
        <v>0</v>
      </c>
      <c r="J183" s="14">
        <v>0</v>
      </c>
      <c r="K183" s="14">
        <v>0</v>
      </c>
      <c r="L183" s="14">
        <v>0</v>
      </c>
      <c r="M183" s="14">
        <v>0</v>
      </c>
      <c r="N183" s="14">
        <v>0</v>
      </c>
      <c r="O183" s="14">
        <v>0</v>
      </c>
      <c r="P183" s="14">
        <f t="shared" si="151"/>
        <v>0</v>
      </c>
      <c r="Q183" s="14">
        <f t="shared" si="152"/>
        <v>0</v>
      </c>
    </row>
    <row r="184" spans="1:17" s="21" customFormat="1" ht="31.5" hidden="1" x14ac:dyDescent="0.25">
      <c r="A184" s="26" t="s">
        <v>340</v>
      </c>
      <c r="B184" s="4" t="s">
        <v>383</v>
      </c>
      <c r="C184" s="25" t="s">
        <v>314</v>
      </c>
      <c r="D184" s="14">
        <v>0</v>
      </c>
      <c r="E184" s="14">
        <v>0</v>
      </c>
      <c r="F184" s="14">
        <v>0</v>
      </c>
      <c r="G184" s="14">
        <v>0</v>
      </c>
      <c r="H184" s="14">
        <v>0</v>
      </c>
      <c r="I184" s="14">
        <v>0</v>
      </c>
      <c r="J184" s="14">
        <v>0</v>
      </c>
      <c r="K184" s="14">
        <v>0</v>
      </c>
      <c r="L184" s="14">
        <v>0</v>
      </c>
      <c r="M184" s="14">
        <v>0</v>
      </c>
      <c r="N184" s="14">
        <v>0</v>
      </c>
      <c r="O184" s="14">
        <v>0</v>
      </c>
      <c r="P184" s="14">
        <f t="shared" ref="P184:P200" si="157">H184+J184+L184+N184</f>
        <v>0</v>
      </c>
      <c r="Q184" s="14">
        <f t="shared" ref="Q184:Q200" si="158">I184+K184+M184+O184</f>
        <v>0</v>
      </c>
    </row>
    <row r="185" spans="1:17" s="21" customFormat="1" hidden="1" x14ac:dyDescent="0.25">
      <c r="A185" s="26" t="s">
        <v>555</v>
      </c>
      <c r="B185" s="5" t="s">
        <v>208</v>
      </c>
      <c r="C185" s="25" t="s">
        <v>314</v>
      </c>
      <c r="D185" s="14">
        <v>0</v>
      </c>
      <c r="E185" s="14">
        <v>0</v>
      </c>
      <c r="F185" s="14">
        <v>0</v>
      </c>
      <c r="G185" s="14">
        <v>0</v>
      </c>
      <c r="H185" s="14">
        <v>0</v>
      </c>
      <c r="I185" s="14">
        <v>0</v>
      </c>
      <c r="J185" s="14">
        <v>0</v>
      </c>
      <c r="K185" s="14">
        <v>0</v>
      </c>
      <c r="L185" s="14">
        <v>0</v>
      </c>
      <c r="M185" s="14">
        <v>0</v>
      </c>
      <c r="N185" s="14">
        <v>0</v>
      </c>
      <c r="O185" s="14">
        <v>0</v>
      </c>
      <c r="P185" s="14">
        <f t="shared" si="157"/>
        <v>0</v>
      </c>
      <c r="Q185" s="14">
        <f t="shared" si="158"/>
        <v>0</v>
      </c>
    </row>
    <row r="186" spans="1:17" s="21" customFormat="1" hidden="1" x14ac:dyDescent="0.25">
      <c r="A186" s="26" t="s">
        <v>556</v>
      </c>
      <c r="B186" s="5" t="s">
        <v>196</v>
      </c>
      <c r="C186" s="25" t="s">
        <v>314</v>
      </c>
      <c r="D186" s="14">
        <v>0</v>
      </c>
      <c r="E186" s="14">
        <v>0</v>
      </c>
      <c r="F186" s="14">
        <v>0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4">
        <v>0</v>
      </c>
      <c r="P186" s="14">
        <f t="shared" si="157"/>
        <v>0</v>
      </c>
      <c r="Q186" s="14">
        <f t="shared" si="158"/>
        <v>0</v>
      </c>
    </row>
    <row r="187" spans="1:17" s="21" customFormat="1" ht="31.5" hidden="1" x14ac:dyDescent="0.25">
      <c r="A187" s="26" t="s">
        <v>341</v>
      </c>
      <c r="B187" s="6" t="s">
        <v>585</v>
      </c>
      <c r="C187" s="25" t="s">
        <v>314</v>
      </c>
      <c r="D187" s="14">
        <v>0</v>
      </c>
      <c r="E187" s="14">
        <v>0</v>
      </c>
      <c r="F187" s="14">
        <v>0</v>
      </c>
      <c r="G187" s="14">
        <v>0</v>
      </c>
      <c r="H187" s="14">
        <v>0</v>
      </c>
      <c r="I187" s="14">
        <v>0</v>
      </c>
      <c r="J187" s="14">
        <v>0</v>
      </c>
      <c r="K187" s="14">
        <v>0</v>
      </c>
      <c r="L187" s="14">
        <v>0</v>
      </c>
      <c r="M187" s="14">
        <v>0</v>
      </c>
      <c r="N187" s="14">
        <v>0</v>
      </c>
      <c r="O187" s="14">
        <v>0</v>
      </c>
      <c r="P187" s="14">
        <f t="shared" si="157"/>
        <v>0</v>
      </c>
      <c r="Q187" s="14">
        <f t="shared" si="158"/>
        <v>0</v>
      </c>
    </row>
    <row r="188" spans="1:17" s="21" customFormat="1" hidden="1" x14ac:dyDescent="0.25">
      <c r="A188" s="26" t="s">
        <v>454</v>
      </c>
      <c r="B188" s="1" t="s">
        <v>487</v>
      </c>
      <c r="C188" s="25" t="s">
        <v>314</v>
      </c>
      <c r="D188" s="14">
        <v>0</v>
      </c>
      <c r="E188" s="14">
        <v>0</v>
      </c>
      <c r="F188" s="14">
        <v>0</v>
      </c>
      <c r="G188" s="14">
        <v>0</v>
      </c>
      <c r="H188" s="14"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  <c r="N188" s="14">
        <v>0</v>
      </c>
      <c r="O188" s="14">
        <v>0</v>
      </c>
      <c r="P188" s="14">
        <f t="shared" si="157"/>
        <v>0</v>
      </c>
      <c r="Q188" s="14">
        <f t="shared" si="158"/>
        <v>0</v>
      </c>
    </row>
    <row r="189" spans="1:17" s="21" customFormat="1" hidden="1" x14ac:dyDescent="0.25">
      <c r="A189" s="26" t="s">
        <v>455</v>
      </c>
      <c r="B189" s="1" t="s">
        <v>488</v>
      </c>
      <c r="C189" s="25" t="s">
        <v>314</v>
      </c>
      <c r="D189" s="14">
        <v>0</v>
      </c>
      <c r="E189" s="14">
        <v>0</v>
      </c>
      <c r="F189" s="14">
        <v>0</v>
      </c>
      <c r="G189" s="14">
        <v>0</v>
      </c>
      <c r="H189" s="14"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  <c r="N189" s="14">
        <v>0</v>
      </c>
      <c r="O189" s="14">
        <v>0</v>
      </c>
      <c r="P189" s="14">
        <f t="shared" si="157"/>
        <v>0</v>
      </c>
      <c r="Q189" s="14">
        <f t="shared" si="158"/>
        <v>0</v>
      </c>
    </row>
    <row r="190" spans="1:17" s="21" customFormat="1" hidden="1" x14ac:dyDescent="0.25">
      <c r="A190" s="26" t="s">
        <v>342</v>
      </c>
      <c r="B190" s="3" t="s">
        <v>506</v>
      </c>
      <c r="C190" s="25" t="s">
        <v>314</v>
      </c>
      <c r="D190" s="14">
        <v>848.45350381000014</v>
      </c>
      <c r="E190" s="36">
        <v>633.64356900999996</v>
      </c>
      <c r="F190" s="36">
        <v>718.63561304755376</v>
      </c>
      <c r="G190" s="36">
        <v>501.20470137999996</v>
      </c>
      <c r="H190" s="36">
        <v>748.81830879555093</v>
      </c>
      <c r="I190" s="36">
        <f>I32*1.2*0.9928</f>
        <v>308.95675479698292</v>
      </c>
      <c r="J190" s="36">
        <v>778.77104114737301</v>
      </c>
      <c r="K190" s="36">
        <f>K32*1.2*0.9928</f>
        <v>322.24189525325318</v>
      </c>
      <c r="L190" s="36">
        <v>809.92188279326797</v>
      </c>
      <c r="M190" s="36">
        <f>M32*1.2*0.9928</f>
        <v>335.13157106338332</v>
      </c>
      <c r="N190" s="36">
        <f>N32*1.2*0.9928</f>
        <v>348.53683390591868</v>
      </c>
      <c r="O190" s="36">
        <v>0</v>
      </c>
      <c r="P190" s="14">
        <f t="shared" si="157"/>
        <v>2686.0480666421108</v>
      </c>
      <c r="Q190" s="14">
        <f t="shared" si="158"/>
        <v>966.33022111361947</v>
      </c>
    </row>
    <row r="191" spans="1:17" s="21" customFormat="1" hidden="1" x14ac:dyDescent="0.25">
      <c r="A191" s="26" t="s">
        <v>102</v>
      </c>
      <c r="B191" s="18" t="s">
        <v>586</v>
      </c>
      <c r="C191" s="25" t="s">
        <v>314</v>
      </c>
      <c r="D191" s="14">
        <f t="shared" ref="D191:E191" si="159">D192+D193+D197+D198+D199+D200+D201+D202+D204+D205+D206+D207+D208</f>
        <v>24142.134405289991</v>
      </c>
      <c r="E191" s="14">
        <f t="shared" si="159"/>
        <v>26985.507533079988</v>
      </c>
      <c r="F191" s="14">
        <f t="shared" ref="F191:O191" si="160">F192+F193+F197+F198+F199+F200+F201+F202+F204+F205+F206+F207+F208</f>
        <v>21569.039623775232</v>
      </c>
      <c r="G191" s="14">
        <f t="shared" si="160"/>
        <v>24449.111197079998</v>
      </c>
      <c r="H191" s="14">
        <f t="shared" si="160"/>
        <v>23888.619158858681</v>
      </c>
      <c r="I191" s="14">
        <f t="shared" si="160"/>
        <v>24836.357986442214</v>
      </c>
      <c r="J191" s="14">
        <f t="shared" ref="J191" si="161">J192+J193+J197+J198+J199+J200+J201+J202+J204+J205+J206+J207+J208</f>
        <v>24628.516470878778</v>
      </c>
      <c r="K191" s="14">
        <f t="shared" si="160"/>
        <v>25557.177386538373</v>
      </c>
      <c r="L191" s="14">
        <f t="shared" ref="L191" si="162">L192+L193+L197+L198+L199+L200+L201+L202+L204+L205+L206+L207+L208</f>
        <v>25403.671337959087</v>
      </c>
      <c r="M191" s="14">
        <f t="shared" si="160"/>
        <v>26629.184816051235</v>
      </c>
      <c r="N191" s="14">
        <f t="shared" si="160"/>
        <v>27455.203012631955</v>
      </c>
      <c r="O191" s="14">
        <f t="shared" si="160"/>
        <v>0</v>
      </c>
      <c r="P191" s="14">
        <f t="shared" si="157"/>
        <v>101376.00998032851</v>
      </c>
      <c r="Q191" s="14">
        <f t="shared" si="158"/>
        <v>77022.720189031825</v>
      </c>
    </row>
    <row r="192" spans="1:17" s="21" customFormat="1" hidden="1" x14ac:dyDescent="0.25">
      <c r="A192" s="26" t="s">
        <v>103</v>
      </c>
      <c r="B192" s="6" t="s">
        <v>430</v>
      </c>
      <c r="C192" s="25" t="s">
        <v>314</v>
      </c>
      <c r="D192" s="14">
        <v>0</v>
      </c>
      <c r="E192" s="14">
        <v>0</v>
      </c>
      <c r="F192" s="14">
        <v>0</v>
      </c>
      <c r="G192" s="14">
        <v>0</v>
      </c>
      <c r="H192" s="14">
        <v>0</v>
      </c>
      <c r="I192" s="14">
        <v>0</v>
      </c>
      <c r="J192" s="14">
        <v>0</v>
      </c>
      <c r="K192" s="14">
        <v>0</v>
      </c>
      <c r="L192" s="14">
        <v>0</v>
      </c>
      <c r="M192" s="14">
        <v>0</v>
      </c>
      <c r="N192" s="14">
        <v>0</v>
      </c>
      <c r="O192" s="14">
        <v>0</v>
      </c>
      <c r="P192" s="14">
        <f t="shared" si="157"/>
        <v>0</v>
      </c>
      <c r="Q192" s="14">
        <f t="shared" si="158"/>
        <v>0</v>
      </c>
    </row>
    <row r="193" spans="1:17" s="21" customFormat="1" hidden="1" x14ac:dyDescent="0.25">
      <c r="A193" s="26" t="s">
        <v>104</v>
      </c>
      <c r="B193" s="6" t="s">
        <v>587</v>
      </c>
      <c r="C193" s="25" t="s">
        <v>314</v>
      </c>
      <c r="D193" s="14">
        <f t="shared" ref="D193:E193" si="163">D194+D195+D196</f>
        <v>14089.2045691</v>
      </c>
      <c r="E193" s="14">
        <f t="shared" si="163"/>
        <v>15602.30383902</v>
      </c>
      <c r="F193" s="14">
        <f t="shared" ref="F193:O193" si="164">F194+F195+F196</f>
        <v>11958.43848110533</v>
      </c>
      <c r="G193" s="14">
        <f t="shared" si="164"/>
        <v>12607.13977125</v>
      </c>
      <c r="H193" s="14">
        <f t="shared" si="164"/>
        <v>13163.251193543629</v>
      </c>
      <c r="I193" s="14">
        <f t="shared" si="164"/>
        <v>13496.44482034055</v>
      </c>
      <c r="J193" s="14">
        <f t="shared" ref="J193" si="165">J194+J195+J196</f>
        <v>13833.348074812662</v>
      </c>
      <c r="K193" s="14">
        <f t="shared" si="164"/>
        <v>14276.411325808471</v>
      </c>
      <c r="L193" s="14">
        <f t="shared" ref="L193" si="166">L194+L195+L196</f>
        <v>14642.260054092636</v>
      </c>
      <c r="M193" s="14">
        <f t="shared" si="164"/>
        <v>14863.837650334101</v>
      </c>
      <c r="N193" s="14">
        <f t="shared" si="164"/>
        <v>15458.380220822115</v>
      </c>
      <c r="O193" s="14">
        <f t="shared" si="164"/>
        <v>0</v>
      </c>
      <c r="P193" s="14">
        <f t="shared" si="157"/>
        <v>57097.239543271047</v>
      </c>
      <c r="Q193" s="14">
        <f t="shared" si="158"/>
        <v>42636.693796483123</v>
      </c>
    </row>
    <row r="194" spans="1:17" s="21" customFormat="1" hidden="1" x14ac:dyDescent="0.25">
      <c r="A194" s="26" t="s">
        <v>105</v>
      </c>
      <c r="B194" s="1" t="s">
        <v>203</v>
      </c>
      <c r="C194" s="25" t="s">
        <v>314</v>
      </c>
      <c r="D194" s="14">
        <v>14084.969620710001</v>
      </c>
      <c r="E194" s="36">
        <v>15600.69861048</v>
      </c>
      <c r="F194" s="36">
        <v>11957.208148268477</v>
      </c>
      <c r="G194" s="36">
        <v>12600.164718800001</v>
      </c>
      <c r="H194" s="36">
        <v>13161.896904669813</v>
      </c>
      <c r="I194" s="36">
        <f>G194*(I$51/G$51)</f>
        <v>13488.977749123882</v>
      </c>
      <c r="J194" s="36">
        <v>13831.924843643563</v>
      </c>
      <c r="K194" s="36">
        <f>I194*(K$51/I$51)</f>
        <v>14268.512728695874</v>
      </c>
      <c r="L194" s="36">
        <v>14640.753598765818</v>
      </c>
      <c r="M194" s="36">
        <f>K194*(M$51/K$51)</f>
        <v>14855.614052507748</v>
      </c>
      <c r="N194" s="36">
        <f>M194*(N$51/M$51)</f>
        <v>15449.827685132921</v>
      </c>
      <c r="O194" s="36">
        <v>0</v>
      </c>
      <c r="P194" s="14">
        <f t="shared" si="157"/>
        <v>57084.403032212118</v>
      </c>
      <c r="Q194" s="14">
        <f t="shared" si="158"/>
        <v>42613.104530327502</v>
      </c>
    </row>
    <row r="195" spans="1:17" s="21" customFormat="1" hidden="1" x14ac:dyDescent="0.25">
      <c r="A195" s="26" t="s">
        <v>106</v>
      </c>
      <c r="B195" s="1" t="s">
        <v>431</v>
      </c>
      <c r="C195" s="25" t="s">
        <v>314</v>
      </c>
      <c r="D195" s="14">
        <v>4.2349483900000005</v>
      </c>
      <c r="E195" s="36">
        <v>1.6052285399999999</v>
      </c>
      <c r="F195" s="36">
        <v>1.2303328368530382</v>
      </c>
      <c r="G195" s="36">
        <v>6.9750524499999988</v>
      </c>
      <c r="H195" s="36">
        <v>1.3542888738149645</v>
      </c>
      <c r="I195" s="36">
        <f>G195*(I$51/G$51)</f>
        <v>7.467071216667593</v>
      </c>
      <c r="J195" s="36">
        <v>1.4232311690988133</v>
      </c>
      <c r="K195" s="36">
        <f>I195*(K$51/I$51)</f>
        <v>7.8985971125958923</v>
      </c>
      <c r="L195" s="36">
        <v>1.5064553268184377</v>
      </c>
      <c r="M195" s="36">
        <f>K195*(M$51/K$51)</f>
        <v>8.2235978263518206</v>
      </c>
      <c r="N195" s="36">
        <f>M195*(N$51/M$51)</f>
        <v>8.5525356891943254</v>
      </c>
      <c r="O195" s="36">
        <v>0</v>
      </c>
      <c r="P195" s="14">
        <f t="shared" si="157"/>
        <v>12.83651105892654</v>
      </c>
      <c r="Q195" s="14">
        <f t="shared" si="158"/>
        <v>23.589266155615306</v>
      </c>
    </row>
    <row r="196" spans="1:17" s="21" customFormat="1" hidden="1" x14ac:dyDescent="0.25">
      <c r="A196" s="26" t="s">
        <v>363</v>
      </c>
      <c r="B196" s="1" t="s">
        <v>364</v>
      </c>
      <c r="C196" s="25" t="s">
        <v>314</v>
      </c>
      <c r="D196" s="14">
        <v>0</v>
      </c>
      <c r="E196" s="36">
        <v>0</v>
      </c>
      <c r="F196" s="36">
        <v>0</v>
      </c>
      <c r="G196" s="36">
        <v>0</v>
      </c>
      <c r="H196" s="36">
        <v>0</v>
      </c>
      <c r="I196" s="36">
        <v>0</v>
      </c>
      <c r="J196" s="36">
        <v>0</v>
      </c>
      <c r="K196" s="36">
        <v>0</v>
      </c>
      <c r="L196" s="36">
        <v>0</v>
      </c>
      <c r="M196" s="36">
        <v>0</v>
      </c>
      <c r="N196" s="36">
        <v>0</v>
      </c>
      <c r="O196" s="36">
        <v>0</v>
      </c>
      <c r="P196" s="14">
        <f t="shared" si="157"/>
        <v>0</v>
      </c>
      <c r="Q196" s="14">
        <f t="shared" si="158"/>
        <v>0</v>
      </c>
    </row>
    <row r="197" spans="1:17" s="21" customFormat="1" ht="31.5" hidden="1" x14ac:dyDescent="0.25">
      <c r="A197" s="26" t="s">
        <v>107</v>
      </c>
      <c r="B197" s="6" t="s">
        <v>467</v>
      </c>
      <c r="C197" s="25" t="s">
        <v>314</v>
      </c>
      <c r="D197" s="36">
        <v>80.355491099999995</v>
      </c>
      <c r="E197" s="36">
        <v>105.28098057</v>
      </c>
      <c r="F197" s="36">
        <v>79.892322902615959</v>
      </c>
      <c r="G197" s="36">
        <v>121.87481220999999</v>
      </c>
      <c r="H197" s="36">
        <v>80.369933553043239</v>
      </c>
      <c r="I197" s="36">
        <f>G197*(I$58/G$58)</f>
        <v>116.64367785522951</v>
      </c>
      <c r="J197" s="36">
        <v>80.369933553043239</v>
      </c>
      <c r="K197" s="36">
        <f>I197*(K$58/I$58)</f>
        <v>116.64367786038348</v>
      </c>
      <c r="L197" s="36">
        <v>88.477065800505045</v>
      </c>
      <c r="M197" s="36">
        <f>K197*(M$58/K$58)</f>
        <v>116.64367786038348</v>
      </c>
      <c r="N197" s="36">
        <f>M197*(N$58/M$58)</f>
        <v>116.64367786038348</v>
      </c>
      <c r="O197" s="36">
        <v>0</v>
      </c>
      <c r="P197" s="14">
        <f t="shared" si="157"/>
        <v>365.86061076697501</v>
      </c>
      <c r="Q197" s="14">
        <f t="shared" si="158"/>
        <v>349.93103357599648</v>
      </c>
    </row>
    <row r="198" spans="1:17" s="21" customFormat="1" ht="31.5" hidden="1" x14ac:dyDescent="0.25">
      <c r="A198" s="26" t="s">
        <v>214</v>
      </c>
      <c r="B198" s="6" t="s">
        <v>628</v>
      </c>
      <c r="C198" s="25" t="s">
        <v>314</v>
      </c>
      <c r="D198" s="36">
        <v>7551.8077262099996</v>
      </c>
      <c r="E198" s="36">
        <v>8738.3163417600008</v>
      </c>
      <c r="F198" s="36">
        <v>7240.8659438107425</v>
      </c>
      <c r="G198" s="36">
        <v>9419.2867974100009</v>
      </c>
      <c r="H198" s="36">
        <v>8050.8928105760469</v>
      </c>
      <c r="I198" s="36">
        <f>G198*(I$59/G$59)</f>
        <v>9014.9903404975976</v>
      </c>
      <c r="J198" s="36">
        <v>8154.5161035724341</v>
      </c>
      <c r="K198" s="36">
        <f>I198*(K$59/I$59)</f>
        <v>9014.9903408959326</v>
      </c>
      <c r="L198" s="36">
        <v>8117.2857155191068</v>
      </c>
      <c r="M198" s="36">
        <f>K198*(M$59/K$59)</f>
        <v>9014.9903408959326</v>
      </c>
      <c r="N198" s="36">
        <f>M198*(N$59/M$59)</f>
        <v>9014.9903408959326</v>
      </c>
      <c r="O198" s="36">
        <v>0</v>
      </c>
      <c r="P198" s="14">
        <f t="shared" si="157"/>
        <v>33337.684970563525</v>
      </c>
      <c r="Q198" s="14">
        <f t="shared" si="158"/>
        <v>27044.971022289461</v>
      </c>
    </row>
    <row r="199" spans="1:17" s="21" customFormat="1" hidden="1" x14ac:dyDescent="0.25">
      <c r="A199" s="26" t="s">
        <v>215</v>
      </c>
      <c r="B199" s="6" t="s">
        <v>614</v>
      </c>
      <c r="C199" s="25" t="s">
        <v>314</v>
      </c>
      <c r="D199" s="36">
        <v>0</v>
      </c>
      <c r="E199" s="36">
        <v>0</v>
      </c>
      <c r="F199" s="36">
        <v>0</v>
      </c>
      <c r="G199" s="36">
        <v>0</v>
      </c>
      <c r="H199" s="36">
        <v>0</v>
      </c>
      <c r="I199" s="36">
        <v>0</v>
      </c>
      <c r="J199" s="36">
        <v>0</v>
      </c>
      <c r="K199" s="36">
        <v>0</v>
      </c>
      <c r="L199" s="36">
        <v>0</v>
      </c>
      <c r="M199" s="36">
        <v>0</v>
      </c>
      <c r="N199" s="36">
        <v>0</v>
      </c>
      <c r="O199" s="36">
        <v>0</v>
      </c>
      <c r="P199" s="14">
        <f t="shared" si="157"/>
        <v>0</v>
      </c>
      <c r="Q199" s="14">
        <f t="shared" si="158"/>
        <v>0</v>
      </c>
    </row>
    <row r="200" spans="1:17" s="21" customFormat="1" hidden="1" x14ac:dyDescent="0.25">
      <c r="A200" s="26" t="s">
        <v>216</v>
      </c>
      <c r="B200" s="6" t="s">
        <v>204</v>
      </c>
      <c r="C200" s="25" t="s">
        <v>314</v>
      </c>
      <c r="D200" s="14">
        <v>613.75398366000002</v>
      </c>
      <c r="E200" s="14">
        <v>627.44171603000007</v>
      </c>
      <c r="F200" s="36">
        <v>0</v>
      </c>
      <c r="G200" s="36">
        <v>722.02784359000009</v>
      </c>
      <c r="H200" s="36">
        <v>0</v>
      </c>
      <c r="I200" s="36">
        <v>0</v>
      </c>
      <c r="J200" s="36">
        <v>0</v>
      </c>
      <c r="K200" s="36">
        <v>0</v>
      </c>
      <c r="L200" s="36">
        <v>0</v>
      </c>
      <c r="M200" s="36">
        <v>0</v>
      </c>
      <c r="N200" s="36">
        <v>0</v>
      </c>
      <c r="O200" s="36">
        <v>0</v>
      </c>
      <c r="P200" s="14">
        <f t="shared" si="157"/>
        <v>0</v>
      </c>
      <c r="Q200" s="14">
        <f t="shared" si="158"/>
        <v>0</v>
      </c>
    </row>
    <row r="201" spans="1:17" s="21" customFormat="1" hidden="1" x14ac:dyDescent="0.25">
      <c r="A201" s="26" t="s">
        <v>217</v>
      </c>
      <c r="B201" s="6" t="s">
        <v>389</v>
      </c>
      <c r="C201" s="25" t="s">
        <v>314</v>
      </c>
      <c r="D201" s="14">
        <v>168.52139753999998</v>
      </c>
      <c r="E201" s="14">
        <v>175.93665192999998</v>
      </c>
      <c r="F201" s="36">
        <v>0</v>
      </c>
      <c r="G201" s="36">
        <v>206.63625149000003</v>
      </c>
      <c r="H201" s="36">
        <v>0</v>
      </c>
      <c r="I201" s="36">
        <v>0</v>
      </c>
      <c r="J201" s="36">
        <v>0</v>
      </c>
      <c r="K201" s="36">
        <v>0</v>
      </c>
      <c r="L201" s="36">
        <v>0</v>
      </c>
      <c r="M201" s="36">
        <v>0</v>
      </c>
      <c r="N201" s="36">
        <v>0</v>
      </c>
      <c r="O201" s="36">
        <v>0</v>
      </c>
      <c r="P201" s="14">
        <f t="shared" ref="P201:P209" si="167">H201+J201+L201+N201</f>
        <v>0</v>
      </c>
      <c r="Q201" s="14">
        <f t="shared" ref="Q201:Q209" si="168">I201+K201+M201+O201</f>
        <v>0</v>
      </c>
    </row>
    <row r="202" spans="1:17" s="21" customFormat="1" hidden="1" x14ac:dyDescent="0.25">
      <c r="A202" s="26" t="s">
        <v>356</v>
      </c>
      <c r="B202" s="6" t="s">
        <v>588</v>
      </c>
      <c r="C202" s="25" t="s">
        <v>314</v>
      </c>
      <c r="D202" s="14">
        <v>539.54789585000003</v>
      </c>
      <c r="E202" s="14">
        <v>689.48424079000006</v>
      </c>
      <c r="F202" s="36">
        <v>118.10658100000001</v>
      </c>
      <c r="G202" s="36">
        <v>695.14283451000006</v>
      </c>
      <c r="H202" s="36">
        <v>233.44901173</v>
      </c>
      <c r="I202" s="36">
        <f>I130+I70</f>
        <v>232.98802410000002</v>
      </c>
      <c r="J202" s="36">
        <v>232.80185384229998</v>
      </c>
      <c r="K202" s="36">
        <f>K130+K70</f>
        <v>234.42431067000001</v>
      </c>
      <c r="L202" s="36">
        <v>232.77270001479999</v>
      </c>
      <c r="M202" s="36">
        <f>M130+M70</f>
        <v>414.25364558976054</v>
      </c>
      <c r="N202" s="36">
        <f>N130+N70</f>
        <v>414.21364470921054</v>
      </c>
      <c r="O202" s="36">
        <v>0</v>
      </c>
      <c r="P202" s="14">
        <f t="shared" si="167"/>
        <v>1113.2372102963104</v>
      </c>
      <c r="Q202" s="14">
        <f t="shared" si="168"/>
        <v>881.66598035976062</v>
      </c>
    </row>
    <row r="203" spans="1:17" s="21" customFormat="1" hidden="1" x14ac:dyDescent="0.25">
      <c r="A203" s="26" t="s">
        <v>366</v>
      </c>
      <c r="B203" s="1" t="s">
        <v>367</v>
      </c>
      <c r="C203" s="25" t="s">
        <v>314</v>
      </c>
      <c r="D203" s="14">
        <v>207.21123600000001</v>
      </c>
      <c r="E203" s="14">
        <v>291.01590744999993</v>
      </c>
      <c r="F203" s="36">
        <v>116.24221600000001</v>
      </c>
      <c r="G203" s="36">
        <v>333.92319400000002</v>
      </c>
      <c r="H203" s="36">
        <v>231.13180399999999</v>
      </c>
      <c r="I203" s="36">
        <f>I130</f>
        <v>231.13180410000001</v>
      </c>
      <c r="J203" s="36">
        <v>231.13180399999999</v>
      </c>
      <c r="K203" s="36">
        <f>K130</f>
        <v>232.104679</v>
      </c>
      <c r="L203" s="36">
        <v>231.13180399999999</v>
      </c>
      <c r="M203" s="36">
        <f>M130</f>
        <v>411.98255235856055</v>
      </c>
      <c r="N203" s="36">
        <f>N130</f>
        <v>411.98255235856055</v>
      </c>
      <c r="O203" s="36">
        <v>0</v>
      </c>
      <c r="P203" s="14">
        <f t="shared" si="167"/>
        <v>1105.3779643585606</v>
      </c>
      <c r="Q203" s="14">
        <f t="shared" si="168"/>
        <v>875.21903545856048</v>
      </c>
    </row>
    <row r="204" spans="1:17" s="21" customFormat="1" hidden="1" x14ac:dyDescent="0.25">
      <c r="A204" s="26" t="s">
        <v>365</v>
      </c>
      <c r="B204" s="6" t="s">
        <v>461</v>
      </c>
      <c r="C204" s="25" t="s">
        <v>314</v>
      </c>
      <c r="D204" s="14">
        <v>146.32176638999999</v>
      </c>
      <c r="E204" s="36">
        <v>64.653338190000014</v>
      </c>
      <c r="F204" s="36">
        <v>0</v>
      </c>
      <c r="G204" s="36">
        <v>96.886641960000006</v>
      </c>
      <c r="H204" s="36">
        <v>0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14">
        <f t="shared" si="167"/>
        <v>0</v>
      </c>
      <c r="Q204" s="14">
        <f t="shared" si="168"/>
        <v>0</v>
      </c>
    </row>
    <row r="205" spans="1:17" s="21" customFormat="1" hidden="1" x14ac:dyDescent="0.25">
      <c r="A205" s="26" t="s">
        <v>368</v>
      </c>
      <c r="B205" s="6" t="s">
        <v>462</v>
      </c>
      <c r="C205" s="25" t="s">
        <v>314</v>
      </c>
      <c r="D205" s="14">
        <v>132.20030045999999</v>
      </c>
      <c r="E205" s="36">
        <v>150.79970461000002</v>
      </c>
      <c r="F205" s="36">
        <v>2171.736294956544</v>
      </c>
      <c r="G205" s="36">
        <v>25.65533357</v>
      </c>
      <c r="H205" s="36">
        <v>2360.6562094559604</v>
      </c>
      <c r="I205" s="36">
        <f>I62*1.2</f>
        <v>1975.291123648838</v>
      </c>
      <c r="J205" s="36">
        <v>2327.4805050983405</v>
      </c>
      <c r="K205" s="36">
        <f>I205*(K$62/I$62)</f>
        <v>1914.7077313035825</v>
      </c>
      <c r="L205" s="36">
        <v>2322.8758025320371</v>
      </c>
      <c r="M205" s="36">
        <f>K205*(M$62/K$62)</f>
        <v>2219.4595013710555</v>
      </c>
      <c r="N205" s="36">
        <f>M205*(N$62/M$62)</f>
        <v>2450.9751283443143</v>
      </c>
      <c r="O205" s="36">
        <v>0</v>
      </c>
      <c r="P205" s="14">
        <f t="shared" si="167"/>
        <v>9461.9876454306523</v>
      </c>
      <c r="Q205" s="14">
        <f t="shared" si="168"/>
        <v>6109.4583563234755</v>
      </c>
    </row>
    <row r="206" spans="1:17" s="21" customFormat="1" hidden="1" x14ac:dyDescent="0.25">
      <c r="A206" s="26" t="s">
        <v>369</v>
      </c>
      <c r="B206" s="6" t="s">
        <v>371</v>
      </c>
      <c r="C206" s="25" t="s">
        <v>314</v>
      </c>
      <c r="D206" s="14">
        <v>0</v>
      </c>
      <c r="E206" s="36">
        <v>0</v>
      </c>
      <c r="F206" s="36">
        <v>0</v>
      </c>
      <c r="G206" s="36">
        <v>2.9475476999999994</v>
      </c>
      <c r="H206" s="36">
        <v>0</v>
      </c>
      <c r="I206" s="36">
        <v>0</v>
      </c>
      <c r="J206" s="36">
        <v>0</v>
      </c>
      <c r="K206" s="36">
        <v>0</v>
      </c>
      <c r="L206" s="36">
        <v>0</v>
      </c>
      <c r="M206" s="36">
        <v>0</v>
      </c>
      <c r="N206" s="36">
        <v>0</v>
      </c>
      <c r="O206" s="36">
        <v>0</v>
      </c>
      <c r="P206" s="14">
        <f t="shared" si="167"/>
        <v>0</v>
      </c>
      <c r="Q206" s="14">
        <f t="shared" si="168"/>
        <v>0</v>
      </c>
    </row>
    <row r="207" spans="1:17" s="21" customFormat="1" ht="31.5" hidden="1" x14ac:dyDescent="0.25">
      <c r="A207" s="26" t="s">
        <v>370</v>
      </c>
      <c r="B207" s="6" t="s">
        <v>568</v>
      </c>
      <c r="C207" s="25" t="s">
        <v>314</v>
      </c>
      <c r="D207" s="14">
        <v>0</v>
      </c>
      <c r="E207" s="36">
        <v>0</v>
      </c>
      <c r="F207" s="36">
        <v>0</v>
      </c>
      <c r="G207" s="36">
        <v>0</v>
      </c>
      <c r="H207" s="36">
        <v>0</v>
      </c>
      <c r="I207" s="36">
        <v>0</v>
      </c>
      <c r="J207" s="36">
        <v>0</v>
      </c>
      <c r="K207" s="36">
        <v>0</v>
      </c>
      <c r="L207" s="36">
        <v>0</v>
      </c>
      <c r="M207" s="36">
        <v>0</v>
      </c>
      <c r="N207" s="36">
        <v>0</v>
      </c>
      <c r="O207" s="36">
        <v>0</v>
      </c>
      <c r="P207" s="14">
        <f t="shared" si="167"/>
        <v>0</v>
      </c>
      <c r="Q207" s="14">
        <f t="shared" si="168"/>
        <v>0</v>
      </c>
    </row>
    <row r="208" spans="1:17" s="21" customFormat="1" hidden="1" x14ac:dyDescent="0.25">
      <c r="A208" s="26" t="s">
        <v>390</v>
      </c>
      <c r="B208" s="6" t="s">
        <v>629</v>
      </c>
      <c r="C208" s="25" t="s">
        <v>314</v>
      </c>
      <c r="D208" s="14">
        <v>820.42127497999172</v>
      </c>
      <c r="E208" s="36">
        <v>831.29072017999169</v>
      </c>
      <c r="F208" s="36">
        <v>0</v>
      </c>
      <c r="G208" s="36">
        <v>551.51336338999465</v>
      </c>
      <c r="H208" s="36">
        <v>0</v>
      </c>
      <c r="I208" s="36">
        <v>0</v>
      </c>
      <c r="J208" s="36">
        <v>0</v>
      </c>
      <c r="K208" s="36">
        <v>0</v>
      </c>
      <c r="L208" s="36">
        <v>0</v>
      </c>
      <c r="M208" s="36">
        <v>0</v>
      </c>
      <c r="N208" s="36">
        <v>0</v>
      </c>
      <c r="O208" s="36">
        <v>0</v>
      </c>
      <c r="P208" s="14">
        <f t="shared" si="167"/>
        <v>0</v>
      </c>
      <c r="Q208" s="14">
        <f t="shared" si="168"/>
        <v>0</v>
      </c>
    </row>
    <row r="209" spans="1:17" s="21" customFormat="1" ht="26.25" hidden="1" customHeight="1" x14ac:dyDescent="0.25">
      <c r="A209" s="26" t="s">
        <v>108</v>
      </c>
      <c r="B209" s="18" t="s">
        <v>589</v>
      </c>
      <c r="C209" s="25" t="s">
        <v>314</v>
      </c>
      <c r="D209" s="14">
        <f t="shared" ref="D209:E209" si="169">D210+D211+D215</f>
        <v>236.05625509999996</v>
      </c>
      <c r="E209" s="14">
        <f t="shared" si="169"/>
        <v>247.07260608999999</v>
      </c>
      <c r="F209" s="14">
        <f t="shared" ref="F209:O209" si="170">F210+F211+F215</f>
        <v>0</v>
      </c>
      <c r="G209" s="14">
        <f t="shared" si="170"/>
        <v>172.48859256</v>
      </c>
      <c r="H209" s="14">
        <f t="shared" si="170"/>
        <v>0</v>
      </c>
      <c r="I209" s="14">
        <f t="shared" si="170"/>
        <v>0</v>
      </c>
      <c r="J209" s="14">
        <f t="shared" ref="J209" si="171">J210+J211+J215</f>
        <v>0</v>
      </c>
      <c r="K209" s="14">
        <f t="shared" si="170"/>
        <v>0</v>
      </c>
      <c r="L209" s="14">
        <f t="shared" ref="L209" si="172">L210+L211+L215</f>
        <v>0</v>
      </c>
      <c r="M209" s="14">
        <f t="shared" si="170"/>
        <v>0</v>
      </c>
      <c r="N209" s="14">
        <f t="shared" si="170"/>
        <v>0</v>
      </c>
      <c r="O209" s="14">
        <f t="shared" si="170"/>
        <v>0</v>
      </c>
      <c r="P209" s="14">
        <f t="shared" si="167"/>
        <v>0</v>
      </c>
      <c r="Q209" s="14">
        <f t="shared" si="168"/>
        <v>0</v>
      </c>
    </row>
    <row r="210" spans="1:17" s="21" customFormat="1" hidden="1" x14ac:dyDescent="0.25">
      <c r="A210" s="26" t="s">
        <v>109</v>
      </c>
      <c r="B210" s="6" t="s">
        <v>34</v>
      </c>
      <c r="C210" s="25" t="s">
        <v>314</v>
      </c>
      <c r="D210" s="14">
        <v>0.140624</v>
      </c>
      <c r="E210" s="36">
        <v>0</v>
      </c>
      <c r="F210" s="36">
        <v>0</v>
      </c>
      <c r="G210" s="36">
        <v>0</v>
      </c>
      <c r="H210" s="36">
        <v>0</v>
      </c>
      <c r="I210" s="36">
        <v>0</v>
      </c>
      <c r="J210" s="36">
        <v>0</v>
      </c>
      <c r="K210" s="36">
        <v>0</v>
      </c>
      <c r="L210" s="36">
        <v>0</v>
      </c>
      <c r="M210" s="36">
        <v>0</v>
      </c>
      <c r="N210" s="36">
        <v>0</v>
      </c>
      <c r="O210" s="36">
        <v>0</v>
      </c>
      <c r="P210" s="14">
        <f t="shared" ref="P210:P220" si="173">H210+J210+L210+N210</f>
        <v>0</v>
      </c>
      <c r="Q210" s="14">
        <f t="shared" ref="Q210:Q220" si="174">I210+K210+M210+O210</f>
        <v>0</v>
      </c>
    </row>
    <row r="211" spans="1:17" s="21" customFormat="1" hidden="1" x14ac:dyDescent="0.25">
      <c r="A211" s="26" t="s">
        <v>110</v>
      </c>
      <c r="B211" s="6" t="s">
        <v>57</v>
      </c>
      <c r="C211" s="25" t="s">
        <v>314</v>
      </c>
      <c r="D211" s="14">
        <v>0</v>
      </c>
      <c r="E211" s="14">
        <v>0</v>
      </c>
      <c r="F211" s="14">
        <v>0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>
        <v>0</v>
      </c>
      <c r="P211" s="14">
        <f t="shared" si="173"/>
        <v>0</v>
      </c>
      <c r="Q211" s="14">
        <f t="shared" si="174"/>
        <v>0</v>
      </c>
    </row>
    <row r="212" spans="1:17" s="21" customFormat="1" ht="34.5" hidden="1" customHeight="1" x14ac:dyDescent="0.25">
      <c r="A212" s="26" t="s">
        <v>218</v>
      </c>
      <c r="B212" s="1" t="s">
        <v>636</v>
      </c>
      <c r="C212" s="25" t="s">
        <v>314</v>
      </c>
      <c r="D212" s="14">
        <v>0</v>
      </c>
      <c r="E212" s="14">
        <v>0</v>
      </c>
      <c r="F212" s="14">
        <v>0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14">
        <v>0</v>
      </c>
      <c r="P212" s="14">
        <f t="shared" si="173"/>
        <v>0</v>
      </c>
      <c r="Q212" s="14">
        <f t="shared" si="174"/>
        <v>0</v>
      </c>
    </row>
    <row r="213" spans="1:17" s="21" customFormat="1" hidden="1" x14ac:dyDescent="0.25">
      <c r="A213" s="26" t="s">
        <v>219</v>
      </c>
      <c r="B213" s="7" t="s">
        <v>185</v>
      </c>
      <c r="C213" s="25" t="s">
        <v>314</v>
      </c>
      <c r="D213" s="14">
        <v>0</v>
      </c>
      <c r="E213" s="14">
        <v>0</v>
      </c>
      <c r="F213" s="14">
        <v>0</v>
      </c>
      <c r="G213" s="14">
        <v>0</v>
      </c>
      <c r="H213" s="14">
        <v>0</v>
      </c>
      <c r="I213" s="14">
        <v>0</v>
      </c>
      <c r="J213" s="14">
        <v>0</v>
      </c>
      <c r="K213" s="14">
        <v>0</v>
      </c>
      <c r="L213" s="14">
        <v>0</v>
      </c>
      <c r="M213" s="14">
        <v>0</v>
      </c>
      <c r="N213" s="14">
        <v>0</v>
      </c>
      <c r="O213" s="14">
        <v>0</v>
      </c>
      <c r="P213" s="14">
        <f t="shared" si="173"/>
        <v>0</v>
      </c>
      <c r="Q213" s="14">
        <f t="shared" si="174"/>
        <v>0</v>
      </c>
    </row>
    <row r="214" spans="1:17" s="21" customFormat="1" hidden="1" x14ac:dyDescent="0.25">
      <c r="A214" s="26" t="s">
        <v>220</v>
      </c>
      <c r="B214" s="7" t="s">
        <v>304</v>
      </c>
      <c r="C214" s="25" t="s">
        <v>314</v>
      </c>
      <c r="D214" s="14">
        <v>0</v>
      </c>
      <c r="E214" s="14">
        <v>0</v>
      </c>
      <c r="F214" s="14"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0</v>
      </c>
      <c r="P214" s="14">
        <f t="shared" si="173"/>
        <v>0</v>
      </c>
      <c r="Q214" s="14">
        <f t="shared" si="174"/>
        <v>0</v>
      </c>
    </row>
    <row r="215" spans="1:17" s="21" customFormat="1" hidden="1" x14ac:dyDescent="0.25">
      <c r="A215" s="26" t="s">
        <v>111</v>
      </c>
      <c r="B215" s="6" t="s">
        <v>630</v>
      </c>
      <c r="C215" s="25" t="s">
        <v>314</v>
      </c>
      <c r="D215" s="14">
        <v>235.91563109999996</v>
      </c>
      <c r="E215" s="36">
        <v>247.07260608999999</v>
      </c>
      <c r="F215" s="36">
        <v>0</v>
      </c>
      <c r="G215" s="36">
        <v>172.48859256</v>
      </c>
      <c r="H215" s="36">
        <v>0</v>
      </c>
      <c r="I215" s="36">
        <v>0</v>
      </c>
      <c r="J215" s="36">
        <v>0</v>
      </c>
      <c r="K215" s="36">
        <v>0</v>
      </c>
      <c r="L215" s="36">
        <v>0</v>
      </c>
      <c r="M215" s="36">
        <v>0</v>
      </c>
      <c r="N215" s="36">
        <v>0</v>
      </c>
      <c r="O215" s="36">
        <v>0</v>
      </c>
      <c r="P215" s="14">
        <f t="shared" si="173"/>
        <v>0</v>
      </c>
      <c r="Q215" s="14">
        <f t="shared" si="174"/>
        <v>0</v>
      </c>
    </row>
    <row r="216" spans="1:17" s="21" customFormat="1" hidden="1" x14ac:dyDescent="0.25">
      <c r="A216" s="26" t="s">
        <v>113</v>
      </c>
      <c r="B216" s="18" t="s">
        <v>590</v>
      </c>
      <c r="C216" s="25" t="s">
        <v>314</v>
      </c>
      <c r="D216" s="14">
        <f t="shared" ref="D216:E216" si="175">D217+D224+D225</f>
        <v>122.15025125999999</v>
      </c>
      <c r="E216" s="14">
        <f t="shared" si="175"/>
        <v>212.94357969999999</v>
      </c>
      <c r="F216" s="14">
        <f t="shared" ref="F216:O216" si="176">F217+F224+F225</f>
        <v>103.807901492</v>
      </c>
      <c r="G216" s="14">
        <f t="shared" si="176"/>
        <v>1416.6050718399999</v>
      </c>
      <c r="H216" s="14">
        <f t="shared" si="176"/>
        <v>162.38337619928001</v>
      </c>
      <c r="I216" s="14">
        <f t="shared" si="176"/>
        <v>162.69081435599998</v>
      </c>
      <c r="J216" s="14">
        <f t="shared" ref="J216" si="177">J217+J224+J225</f>
        <v>169.36604440208802</v>
      </c>
      <c r="K216" s="14">
        <f t="shared" si="176"/>
        <v>665.95418989934785</v>
      </c>
      <c r="L216" s="14">
        <f t="shared" ref="L216" si="178">L217+L224+L225</f>
        <v>176.14055590315698</v>
      </c>
      <c r="M216" s="14">
        <f t="shared" si="176"/>
        <v>178.64684558407694</v>
      </c>
      <c r="N216" s="14">
        <f t="shared" si="176"/>
        <v>187.11774867567121</v>
      </c>
      <c r="O216" s="14">
        <f t="shared" si="176"/>
        <v>0</v>
      </c>
      <c r="P216" s="14">
        <f t="shared" si="173"/>
        <v>695.00772518019619</v>
      </c>
      <c r="Q216" s="14">
        <f t="shared" si="174"/>
        <v>1007.2918498394248</v>
      </c>
    </row>
    <row r="217" spans="1:17" s="21" customFormat="1" hidden="1" x14ac:dyDescent="0.25">
      <c r="A217" s="26" t="s">
        <v>114</v>
      </c>
      <c r="B217" s="6" t="s">
        <v>591</v>
      </c>
      <c r="C217" s="25" t="s">
        <v>314</v>
      </c>
      <c r="D217" s="14">
        <f t="shared" ref="D217:E217" si="179">D218+D219+D220+D221+D222+D223</f>
        <v>75.806274039999991</v>
      </c>
      <c r="E217" s="14">
        <f t="shared" si="179"/>
        <v>109.40093996000003</v>
      </c>
      <c r="F217" s="14">
        <f t="shared" ref="F217:O217" si="180">F218+F219+F220+F221+F222+F223</f>
        <v>103.807901492</v>
      </c>
      <c r="G217" s="14">
        <f t="shared" si="180"/>
        <v>229.28910331</v>
      </c>
      <c r="H217" s="14">
        <f t="shared" si="180"/>
        <v>162.38337619928001</v>
      </c>
      <c r="I217" s="14">
        <f t="shared" si="180"/>
        <v>162.69081435599998</v>
      </c>
      <c r="J217" s="14">
        <f t="shared" ref="J217" si="181">J218+J219+J220+J221+J222+J223</f>
        <v>169.36604440208802</v>
      </c>
      <c r="K217" s="14">
        <f t="shared" si="180"/>
        <v>665.95418989934785</v>
      </c>
      <c r="L217" s="14">
        <f t="shared" ref="L217" si="182">L218+L219+L220+L221+L222+L223</f>
        <v>176.14055590315698</v>
      </c>
      <c r="M217" s="14">
        <f t="shared" si="180"/>
        <v>178.64684558407694</v>
      </c>
      <c r="N217" s="14">
        <f t="shared" si="180"/>
        <v>187.11774867567121</v>
      </c>
      <c r="O217" s="14">
        <f t="shared" si="180"/>
        <v>0</v>
      </c>
      <c r="P217" s="14">
        <f t="shared" si="173"/>
        <v>695.00772518019619</v>
      </c>
      <c r="Q217" s="14">
        <f t="shared" si="174"/>
        <v>1007.2918498394248</v>
      </c>
    </row>
    <row r="218" spans="1:17" s="21" customFormat="1" hidden="1" x14ac:dyDescent="0.25">
      <c r="A218" s="26" t="s">
        <v>221</v>
      </c>
      <c r="B218" s="1" t="s">
        <v>432</v>
      </c>
      <c r="C218" s="25" t="s">
        <v>314</v>
      </c>
      <c r="D218" s="14">
        <v>75.806274039999991</v>
      </c>
      <c r="E218" s="36">
        <v>109.40093996000003</v>
      </c>
      <c r="F218" s="36">
        <v>103.807901492</v>
      </c>
      <c r="G218" s="36">
        <v>229.28910331</v>
      </c>
      <c r="H218" s="36">
        <v>162.38337619928001</v>
      </c>
      <c r="I218" s="36">
        <v>162.69081435599998</v>
      </c>
      <c r="J218" s="36">
        <v>169.36604440208802</v>
      </c>
      <c r="K218" s="36">
        <v>665.95418989934785</v>
      </c>
      <c r="L218" s="36">
        <v>176.14055590315698</v>
      </c>
      <c r="M218" s="36">
        <v>178.64684558407694</v>
      </c>
      <c r="N218" s="36">
        <v>187.11774867567121</v>
      </c>
      <c r="O218" s="36">
        <v>0</v>
      </c>
      <c r="P218" s="14">
        <f t="shared" si="173"/>
        <v>695.00772518019619</v>
      </c>
      <c r="Q218" s="14">
        <f t="shared" si="174"/>
        <v>1007.2918498394248</v>
      </c>
    </row>
    <row r="219" spans="1:17" s="21" customFormat="1" hidden="1" x14ac:dyDescent="0.25">
      <c r="A219" s="26" t="s">
        <v>222</v>
      </c>
      <c r="B219" s="1" t="s">
        <v>433</v>
      </c>
      <c r="C219" s="25" t="s">
        <v>314</v>
      </c>
      <c r="D219" s="14">
        <v>0</v>
      </c>
      <c r="E219" s="36">
        <v>0</v>
      </c>
      <c r="F219" s="36">
        <v>0</v>
      </c>
      <c r="G219" s="36">
        <v>0</v>
      </c>
      <c r="H219" s="36">
        <v>0</v>
      </c>
      <c r="I219" s="36">
        <v>0</v>
      </c>
      <c r="J219" s="36">
        <v>0</v>
      </c>
      <c r="K219" s="36">
        <v>0</v>
      </c>
      <c r="L219" s="36">
        <v>0</v>
      </c>
      <c r="M219" s="36">
        <v>0</v>
      </c>
      <c r="N219" s="36">
        <v>0</v>
      </c>
      <c r="O219" s="36">
        <v>0</v>
      </c>
      <c r="P219" s="14">
        <f t="shared" si="173"/>
        <v>0</v>
      </c>
      <c r="Q219" s="14">
        <f t="shared" si="174"/>
        <v>0</v>
      </c>
    </row>
    <row r="220" spans="1:17" s="21" customFormat="1" ht="31.5" hidden="1" x14ac:dyDescent="0.25">
      <c r="A220" s="26" t="s">
        <v>223</v>
      </c>
      <c r="B220" s="1" t="s">
        <v>434</v>
      </c>
      <c r="C220" s="25" t="s">
        <v>314</v>
      </c>
      <c r="D220" s="14">
        <v>0</v>
      </c>
      <c r="E220" s="36">
        <v>0</v>
      </c>
      <c r="F220" s="36">
        <v>0</v>
      </c>
      <c r="G220" s="36">
        <v>0</v>
      </c>
      <c r="H220" s="36">
        <v>0</v>
      </c>
      <c r="I220" s="36">
        <v>0</v>
      </c>
      <c r="J220" s="36">
        <v>0</v>
      </c>
      <c r="K220" s="36">
        <v>0</v>
      </c>
      <c r="L220" s="36">
        <v>0</v>
      </c>
      <c r="M220" s="36">
        <v>0</v>
      </c>
      <c r="N220" s="36">
        <v>0</v>
      </c>
      <c r="O220" s="36">
        <v>0</v>
      </c>
      <c r="P220" s="14">
        <f t="shared" si="173"/>
        <v>0</v>
      </c>
      <c r="Q220" s="14">
        <f t="shared" si="174"/>
        <v>0</v>
      </c>
    </row>
    <row r="221" spans="1:17" s="21" customFormat="1" hidden="1" x14ac:dyDescent="0.25">
      <c r="A221" s="26" t="s">
        <v>224</v>
      </c>
      <c r="B221" s="1" t="s">
        <v>435</v>
      </c>
      <c r="C221" s="25" t="s">
        <v>314</v>
      </c>
      <c r="D221" s="14">
        <v>0</v>
      </c>
      <c r="E221" s="36">
        <v>0</v>
      </c>
      <c r="F221" s="36">
        <v>0</v>
      </c>
      <c r="G221" s="36">
        <v>0</v>
      </c>
      <c r="H221" s="36">
        <v>0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14">
        <f t="shared" ref="P221:P225" si="183">H221+J221+L221+N221</f>
        <v>0</v>
      </c>
      <c r="Q221" s="14">
        <f t="shared" ref="Q221:Q225" si="184">I221+K221+M221+O221</f>
        <v>0</v>
      </c>
    </row>
    <row r="222" spans="1:17" s="21" customFormat="1" hidden="1" x14ac:dyDescent="0.25">
      <c r="A222" s="26" t="s">
        <v>357</v>
      </c>
      <c r="B222" s="1" t="s">
        <v>436</v>
      </c>
      <c r="C222" s="25" t="s">
        <v>314</v>
      </c>
      <c r="D222" s="14">
        <v>0</v>
      </c>
      <c r="E222" s="36">
        <v>0</v>
      </c>
      <c r="F222" s="36">
        <v>0</v>
      </c>
      <c r="G222" s="36">
        <v>0</v>
      </c>
      <c r="H222" s="36">
        <v>0</v>
      </c>
      <c r="I222" s="36">
        <v>0</v>
      </c>
      <c r="J222" s="36">
        <v>0</v>
      </c>
      <c r="K222" s="36">
        <v>0</v>
      </c>
      <c r="L222" s="36">
        <v>0</v>
      </c>
      <c r="M222" s="36">
        <v>0</v>
      </c>
      <c r="N222" s="36">
        <v>0</v>
      </c>
      <c r="O222" s="36">
        <v>0</v>
      </c>
      <c r="P222" s="14">
        <f t="shared" si="183"/>
        <v>0</v>
      </c>
      <c r="Q222" s="14">
        <f t="shared" si="184"/>
        <v>0</v>
      </c>
    </row>
    <row r="223" spans="1:17" s="21" customFormat="1" hidden="1" x14ac:dyDescent="0.25">
      <c r="A223" s="26" t="s">
        <v>358</v>
      </c>
      <c r="B223" s="1" t="s">
        <v>112</v>
      </c>
      <c r="C223" s="25" t="s">
        <v>314</v>
      </c>
      <c r="D223" s="14">
        <v>0</v>
      </c>
      <c r="E223" s="36">
        <v>0</v>
      </c>
      <c r="F223" s="36">
        <v>0</v>
      </c>
      <c r="G223" s="36">
        <v>0</v>
      </c>
      <c r="H223" s="36">
        <v>0</v>
      </c>
      <c r="I223" s="36">
        <v>0</v>
      </c>
      <c r="J223" s="36">
        <v>0</v>
      </c>
      <c r="K223" s="36">
        <v>0</v>
      </c>
      <c r="L223" s="36">
        <v>0</v>
      </c>
      <c r="M223" s="36">
        <v>0</v>
      </c>
      <c r="N223" s="36">
        <v>0</v>
      </c>
      <c r="O223" s="36">
        <v>0</v>
      </c>
      <c r="P223" s="14">
        <f t="shared" si="183"/>
        <v>0</v>
      </c>
      <c r="Q223" s="14">
        <f t="shared" si="184"/>
        <v>0</v>
      </c>
    </row>
    <row r="224" spans="1:17" s="21" customFormat="1" hidden="1" x14ac:dyDescent="0.25">
      <c r="A224" s="26" t="s">
        <v>115</v>
      </c>
      <c r="B224" s="6" t="s">
        <v>46</v>
      </c>
      <c r="C224" s="25" t="s">
        <v>314</v>
      </c>
      <c r="D224" s="14">
        <v>33.376157110000001</v>
      </c>
      <c r="E224" s="36">
        <v>43.348073810000002</v>
      </c>
      <c r="F224" s="36">
        <v>0</v>
      </c>
      <c r="G224" s="36">
        <v>69.447094109999995</v>
      </c>
      <c r="H224" s="36">
        <v>0</v>
      </c>
      <c r="I224" s="36">
        <v>0</v>
      </c>
      <c r="J224" s="36">
        <v>0</v>
      </c>
      <c r="K224" s="36">
        <v>0</v>
      </c>
      <c r="L224" s="36">
        <v>0</v>
      </c>
      <c r="M224" s="36">
        <v>0</v>
      </c>
      <c r="N224" s="36">
        <v>0</v>
      </c>
      <c r="O224" s="36">
        <v>0</v>
      </c>
      <c r="P224" s="14">
        <f t="shared" si="183"/>
        <v>0</v>
      </c>
      <c r="Q224" s="14">
        <f t="shared" si="184"/>
        <v>0</v>
      </c>
    </row>
    <row r="225" spans="1:17" s="21" customFormat="1" hidden="1" x14ac:dyDescent="0.25">
      <c r="A225" s="26" t="s">
        <v>116</v>
      </c>
      <c r="B225" s="6" t="s">
        <v>635</v>
      </c>
      <c r="C225" s="25" t="s">
        <v>314</v>
      </c>
      <c r="D225" s="14">
        <v>12.967820110000009</v>
      </c>
      <c r="E225" s="36">
        <v>60.194565929999946</v>
      </c>
      <c r="F225" s="36">
        <v>0</v>
      </c>
      <c r="G225" s="36">
        <v>1117.8688744199999</v>
      </c>
      <c r="H225" s="36">
        <v>0</v>
      </c>
      <c r="I225" s="36">
        <v>0</v>
      </c>
      <c r="J225" s="36">
        <v>0</v>
      </c>
      <c r="K225" s="36">
        <v>0</v>
      </c>
      <c r="L225" s="36">
        <v>0</v>
      </c>
      <c r="M225" s="36">
        <v>0</v>
      </c>
      <c r="N225" s="36">
        <v>0</v>
      </c>
      <c r="O225" s="36">
        <v>0</v>
      </c>
      <c r="P225" s="14">
        <f t="shared" si="183"/>
        <v>0</v>
      </c>
      <c r="Q225" s="14">
        <f t="shared" si="184"/>
        <v>0</v>
      </c>
    </row>
    <row r="226" spans="1:17" s="29" customFormat="1" hidden="1" x14ac:dyDescent="0.25">
      <c r="A226" s="26" t="s">
        <v>491</v>
      </c>
      <c r="B226" s="6" t="s">
        <v>429</v>
      </c>
      <c r="C226" s="25" t="s">
        <v>81</v>
      </c>
      <c r="D226" s="37" t="s">
        <v>155</v>
      </c>
      <c r="E226" s="37" t="s">
        <v>155</v>
      </c>
      <c r="F226" s="37" t="s">
        <v>155</v>
      </c>
      <c r="G226" s="37" t="s">
        <v>155</v>
      </c>
      <c r="H226" s="37" t="s">
        <v>155</v>
      </c>
      <c r="I226" s="37" t="s">
        <v>155</v>
      </c>
      <c r="J226" s="37" t="s">
        <v>155</v>
      </c>
      <c r="K226" s="37" t="s">
        <v>155</v>
      </c>
      <c r="L226" s="37" t="s">
        <v>155</v>
      </c>
      <c r="M226" s="37" t="s">
        <v>155</v>
      </c>
      <c r="N226" s="37" t="s">
        <v>155</v>
      </c>
      <c r="O226" s="37" t="s">
        <v>155</v>
      </c>
      <c r="P226" s="37" t="s">
        <v>155</v>
      </c>
      <c r="Q226" s="37" t="s">
        <v>155</v>
      </c>
    </row>
    <row r="227" spans="1:17" s="21" customFormat="1" ht="31.5" hidden="1" x14ac:dyDescent="0.25">
      <c r="A227" s="26" t="s">
        <v>492</v>
      </c>
      <c r="B227" s="6" t="s">
        <v>493</v>
      </c>
      <c r="C227" s="25" t="s">
        <v>314</v>
      </c>
      <c r="D227" s="14">
        <v>0</v>
      </c>
      <c r="E227" s="36">
        <v>0</v>
      </c>
      <c r="F227" s="36">
        <v>0</v>
      </c>
      <c r="G227" s="36">
        <v>0</v>
      </c>
      <c r="H227" s="36">
        <v>0</v>
      </c>
      <c r="I227" s="36">
        <v>0</v>
      </c>
      <c r="J227" s="36">
        <v>0</v>
      </c>
      <c r="K227" s="36">
        <v>0</v>
      </c>
      <c r="L227" s="36">
        <v>0</v>
      </c>
      <c r="M227" s="36">
        <v>0</v>
      </c>
      <c r="N227" s="36">
        <v>0</v>
      </c>
      <c r="O227" s="36">
        <v>0</v>
      </c>
      <c r="P227" s="36">
        <f t="shared" ref="P227:P247" si="185">H227+J227+L227+N227</f>
        <v>0</v>
      </c>
      <c r="Q227" s="36">
        <f t="shared" ref="Q227:Q247" si="186">I227+K227+M227+O227</f>
        <v>0</v>
      </c>
    </row>
    <row r="228" spans="1:17" s="21" customFormat="1" hidden="1" x14ac:dyDescent="0.25">
      <c r="A228" s="26" t="s">
        <v>117</v>
      </c>
      <c r="B228" s="18" t="s">
        <v>592</v>
      </c>
      <c r="C228" s="25" t="s">
        <v>314</v>
      </c>
      <c r="D228" s="14">
        <f t="shared" ref="D228:E228" si="187">D229+D230+D234+D235+D238+D239+D240</f>
        <v>0</v>
      </c>
      <c r="E228" s="14">
        <f t="shared" si="187"/>
        <v>0</v>
      </c>
      <c r="F228" s="14">
        <f t="shared" ref="F228:O228" si="188">F229+F230+F234+F235+F238+F239+F240</f>
        <v>1827.5994336655065</v>
      </c>
      <c r="G228" s="14">
        <f t="shared" si="188"/>
        <v>0</v>
      </c>
      <c r="H228" s="14">
        <f t="shared" si="188"/>
        <v>2027.6216202101548</v>
      </c>
      <c r="I228" s="14">
        <f t="shared" si="188"/>
        <v>2146.3480491846658</v>
      </c>
      <c r="J228" s="14">
        <f t="shared" ref="J228" si="189">J229+J230+J234+J235+J238+J239+J240</f>
        <v>2098.6277978269541</v>
      </c>
      <c r="K228" s="14">
        <f t="shared" si="188"/>
        <v>2235.0826678030753</v>
      </c>
      <c r="L228" s="14">
        <f t="shared" ref="L228" si="190">L229+L230+L234+L235+L238+L239+L240</f>
        <v>2173.1720358023008</v>
      </c>
      <c r="M228" s="14">
        <f t="shared" si="188"/>
        <v>2324.8199179795934</v>
      </c>
      <c r="N228" s="14">
        <f t="shared" si="188"/>
        <v>2387.2045387806697</v>
      </c>
      <c r="O228" s="14">
        <f t="shared" si="188"/>
        <v>0</v>
      </c>
      <c r="P228" s="36">
        <f t="shared" si="185"/>
        <v>8686.6259926200801</v>
      </c>
      <c r="Q228" s="36">
        <f t="shared" si="186"/>
        <v>6706.2506349673349</v>
      </c>
    </row>
    <row r="229" spans="1:17" s="21" customFormat="1" hidden="1" x14ac:dyDescent="0.25">
      <c r="A229" s="26" t="s">
        <v>118</v>
      </c>
      <c r="B229" s="6" t="s">
        <v>47</v>
      </c>
      <c r="C229" s="25" t="s">
        <v>314</v>
      </c>
      <c r="D229" s="14">
        <v>0</v>
      </c>
      <c r="E229" s="36">
        <v>0</v>
      </c>
      <c r="F229" s="36">
        <v>0</v>
      </c>
      <c r="G229" s="36">
        <v>0</v>
      </c>
      <c r="H229" s="36">
        <v>0</v>
      </c>
      <c r="I229" s="36">
        <v>0</v>
      </c>
      <c r="J229" s="36">
        <v>0</v>
      </c>
      <c r="K229" s="36">
        <v>0</v>
      </c>
      <c r="L229" s="36">
        <v>0</v>
      </c>
      <c r="M229" s="36">
        <v>0</v>
      </c>
      <c r="N229" s="36">
        <v>0</v>
      </c>
      <c r="O229" s="36">
        <v>0</v>
      </c>
      <c r="P229" s="36">
        <f t="shared" si="185"/>
        <v>0</v>
      </c>
      <c r="Q229" s="36">
        <f t="shared" si="186"/>
        <v>0</v>
      </c>
    </row>
    <row r="230" spans="1:17" s="21" customFormat="1" hidden="1" x14ac:dyDescent="0.25">
      <c r="A230" s="26" t="s">
        <v>119</v>
      </c>
      <c r="B230" s="6" t="s">
        <v>593</v>
      </c>
      <c r="C230" s="25" t="s">
        <v>314</v>
      </c>
      <c r="D230" s="14">
        <f t="shared" ref="D230:E230" si="191">D231+D232+D233</f>
        <v>0</v>
      </c>
      <c r="E230" s="14">
        <f t="shared" si="191"/>
        <v>0</v>
      </c>
      <c r="F230" s="14">
        <f t="shared" ref="F230:O230" si="192">F231+F232+F233</f>
        <v>1827.5994336655065</v>
      </c>
      <c r="G230" s="14">
        <f t="shared" si="192"/>
        <v>0</v>
      </c>
      <c r="H230" s="14">
        <f t="shared" si="192"/>
        <v>2027.6216202101548</v>
      </c>
      <c r="I230" s="14">
        <f t="shared" si="192"/>
        <v>2146.3480491846658</v>
      </c>
      <c r="J230" s="14">
        <f t="shared" ref="J230" si="193">J231+J232+J233</f>
        <v>2098.6277978269541</v>
      </c>
      <c r="K230" s="14">
        <f t="shared" si="192"/>
        <v>2235.0826678030753</v>
      </c>
      <c r="L230" s="14">
        <f t="shared" ref="L230" si="194">L231+L232+L233</f>
        <v>2173.1720358023008</v>
      </c>
      <c r="M230" s="14">
        <f t="shared" si="192"/>
        <v>2324.8199179795934</v>
      </c>
      <c r="N230" s="14">
        <f t="shared" si="192"/>
        <v>2387.2045387806697</v>
      </c>
      <c r="O230" s="14">
        <f t="shared" si="192"/>
        <v>0</v>
      </c>
      <c r="P230" s="36">
        <f t="shared" si="185"/>
        <v>8686.6259926200801</v>
      </c>
      <c r="Q230" s="36">
        <f t="shared" si="186"/>
        <v>6706.2506349673349</v>
      </c>
    </row>
    <row r="231" spans="1:17" s="21" customFormat="1" hidden="1" x14ac:dyDescent="0.25">
      <c r="A231" s="26" t="s">
        <v>171</v>
      </c>
      <c r="B231" s="1" t="s">
        <v>631</v>
      </c>
      <c r="C231" s="25" t="s">
        <v>314</v>
      </c>
      <c r="D231" s="14">
        <v>0</v>
      </c>
      <c r="E231" s="14">
        <v>0</v>
      </c>
      <c r="F231" s="36">
        <v>1827.5994336655065</v>
      </c>
      <c r="G231" s="36">
        <v>0</v>
      </c>
      <c r="H231" s="36">
        <v>2027.6216202101548</v>
      </c>
      <c r="I231" s="36">
        <f>I27*1.2*1/12</f>
        <v>2146.3480491846658</v>
      </c>
      <c r="J231" s="36">
        <v>2098.6277978269541</v>
      </c>
      <c r="K231" s="36">
        <f>K27*1.2*1/12</f>
        <v>2235.0826678030753</v>
      </c>
      <c r="L231" s="36">
        <v>2173.1720358023008</v>
      </c>
      <c r="M231" s="36">
        <f t="shared" ref="M231:N231" si="195">M27*1.2*1/12</f>
        <v>2324.8199179795934</v>
      </c>
      <c r="N231" s="36">
        <f t="shared" si="195"/>
        <v>2387.2045387806697</v>
      </c>
      <c r="O231" s="36">
        <v>0</v>
      </c>
      <c r="P231" s="36">
        <f t="shared" si="185"/>
        <v>8686.6259926200801</v>
      </c>
      <c r="Q231" s="36">
        <f t="shared" si="186"/>
        <v>6706.2506349673349</v>
      </c>
    </row>
    <row r="232" spans="1:17" s="21" customFormat="1" hidden="1" x14ac:dyDescent="0.25">
      <c r="A232" s="26" t="s">
        <v>172</v>
      </c>
      <c r="B232" s="1" t="s">
        <v>637</v>
      </c>
      <c r="C232" s="25" t="s">
        <v>314</v>
      </c>
      <c r="D232" s="14">
        <v>0</v>
      </c>
      <c r="E232" s="14">
        <v>0</v>
      </c>
      <c r="F232" s="36">
        <v>0</v>
      </c>
      <c r="G232" s="36">
        <v>0</v>
      </c>
      <c r="H232" s="36">
        <v>0</v>
      </c>
      <c r="I232" s="36">
        <v>0</v>
      </c>
      <c r="J232" s="36">
        <v>0</v>
      </c>
      <c r="K232" s="36">
        <v>0</v>
      </c>
      <c r="L232" s="36">
        <v>0</v>
      </c>
      <c r="M232" s="36">
        <v>0</v>
      </c>
      <c r="N232" s="36">
        <v>0</v>
      </c>
      <c r="O232" s="36">
        <v>0</v>
      </c>
      <c r="P232" s="36">
        <f t="shared" si="185"/>
        <v>0</v>
      </c>
      <c r="Q232" s="36">
        <f t="shared" si="186"/>
        <v>0</v>
      </c>
    </row>
    <row r="233" spans="1:17" s="21" customFormat="1" hidden="1" x14ac:dyDescent="0.25">
      <c r="A233" s="26" t="s">
        <v>207</v>
      </c>
      <c r="B233" s="1" t="s">
        <v>50</v>
      </c>
      <c r="C233" s="25" t="s">
        <v>314</v>
      </c>
      <c r="D233" s="14">
        <v>0</v>
      </c>
      <c r="E233" s="14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f t="shared" si="185"/>
        <v>0</v>
      </c>
      <c r="Q233" s="36">
        <f t="shared" si="186"/>
        <v>0</v>
      </c>
    </row>
    <row r="234" spans="1:17" s="21" customFormat="1" hidden="1" x14ac:dyDescent="0.25">
      <c r="A234" s="26" t="s">
        <v>120</v>
      </c>
      <c r="B234" s="6" t="s">
        <v>695</v>
      </c>
      <c r="C234" s="25" t="s">
        <v>314</v>
      </c>
      <c r="D234" s="14">
        <v>0</v>
      </c>
      <c r="E234" s="14">
        <v>0</v>
      </c>
      <c r="F234" s="36">
        <v>0</v>
      </c>
      <c r="G234" s="36">
        <v>0</v>
      </c>
      <c r="H234" s="36">
        <v>0</v>
      </c>
      <c r="I234" s="36">
        <v>0</v>
      </c>
      <c r="J234" s="36">
        <v>0</v>
      </c>
      <c r="K234" s="36">
        <v>0</v>
      </c>
      <c r="L234" s="36">
        <v>0</v>
      </c>
      <c r="M234" s="36">
        <v>0</v>
      </c>
      <c r="N234" s="36">
        <v>0</v>
      </c>
      <c r="O234" s="36">
        <v>0</v>
      </c>
      <c r="P234" s="36">
        <f t="shared" si="185"/>
        <v>0</v>
      </c>
      <c r="Q234" s="36">
        <f t="shared" si="186"/>
        <v>0</v>
      </c>
    </row>
    <row r="235" spans="1:17" s="21" customFormat="1" ht="16.5" hidden="1" customHeight="1" x14ac:dyDescent="0.25">
      <c r="A235" s="26" t="s">
        <v>121</v>
      </c>
      <c r="B235" s="6" t="s">
        <v>594</v>
      </c>
      <c r="C235" s="25" t="s">
        <v>314</v>
      </c>
      <c r="D235" s="14">
        <f t="shared" ref="D235:E235" si="196">D236+D237</f>
        <v>0</v>
      </c>
      <c r="E235" s="14">
        <f t="shared" si="196"/>
        <v>0</v>
      </c>
      <c r="F235" s="14">
        <f t="shared" ref="F235:O235" si="197">F236+F237</f>
        <v>0</v>
      </c>
      <c r="G235" s="14">
        <f t="shared" si="197"/>
        <v>0</v>
      </c>
      <c r="H235" s="14">
        <f t="shared" si="197"/>
        <v>0</v>
      </c>
      <c r="I235" s="14">
        <f t="shared" si="197"/>
        <v>0</v>
      </c>
      <c r="J235" s="14">
        <f t="shared" ref="J235" si="198">J236+J237</f>
        <v>0</v>
      </c>
      <c r="K235" s="14">
        <f t="shared" si="197"/>
        <v>0</v>
      </c>
      <c r="L235" s="14">
        <f t="shared" ref="L235" si="199">L236+L237</f>
        <v>0</v>
      </c>
      <c r="M235" s="14">
        <f t="shared" si="197"/>
        <v>0</v>
      </c>
      <c r="N235" s="14">
        <f t="shared" si="197"/>
        <v>0</v>
      </c>
      <c r="O235" s="14">
        <f t="shared" si="197"/>
        <v>0</v>
      </c>
      <c r="P235" s="14">
        <f t="shared" si="185"/>
        <v>0</v>
      </c>
      <c r="Q235" s="14">
        <f t="shared" si="186"/>
        <v>0</v>
      </c>
    </row>
    <row r="236" spans="1:17" s="21" customFormat="1" hidden="1" x14ac:dyDescent="0.25">
      <c r="A236" s="26" t="s">
        <v>225</v>
      </c>
      <c r="B236" s="1" t="s">
        <v>230</v>
      </c>
      <c r="C236" s="25" t="s">
        <v>314</v>
      </c>
      <c r="D236" s="14">
        <v>0</v>
      </c>
      <c r="E236" s="14">
        <v>0</v>
      </c>
      <c r="F236" s="14">
        <v>0</v>
      </c>
      <c r="G236" s="14">
        <v>0</v>
      </c>
      <c r="H236" s="14">
        <v>0</v>
      </c>
      <c r="I236" s="14">
        <v>0</v>
      </c>
      <c r="J236" s="14">
        <v>0</v>
      </c>
      <c r="K236" s="14">
        <v>0</v>
      </c>
      <c r="L236" s="14">
        <v>0</v>
      </c>
      <c r="M236" s="14">
        <v>0</v>
      </c>
      <c r="N236" s="14">
        <v>0</v>
      </c>
      <c r="O236" s="14">
        <v>0</v>
      </c>
      <c r="P236" s="14">
        <f t="shared" si="185"/>
        <v>0</v>
      </c>
      <c r="Q236" s="14">
        <f t="shared" si="186"/>
        <v>0</v>
      </c>
    </row>
    <row r="237" spans="1:17" s="21" customFormat="1" hidden="1" x14ac:dyDescent="0.25">
      <c r="A237" s="26" t="s">
        <v>226</v>
      </c>
      <c r="B237" s="1" t="s">
        <v>725</v>
      </c>
      <c r="C237" s="25" t="s">
        <v>314</v>
      </c>
      <c r="D237" s="14">
        <v>0</v>
      </c>
      <c r="E237" s="14">
        <v>0</v>
      </c>
      <c r="F237" s="14">
        <v>0</v>
      </c>
      <c r="G237" s="14">
        <v>0</v>
      </c>
      <c r="H237" s="14">
        <v>0</v>
      </c>
      <c r="I237" s="14">
        <v>0</v>
      </c>
      <c r="J237" s="14">
        <v>0</v>
      </c>
      <c r="K237" s="14">
        <v>0</v>
      </c>
      <c r="L237" s="14">
        <v>0</v>
      </c>
      <c r="M237" s="14">
        <v>0</v>
      </c>
      <c r="N237" s="14">
        <v>0</v>
      </c>
      <c r="O237" s="14">
        <v>0</v>
      </c>
      <c r="P237" s="14">
        <f t="shared" si="185"/>
        <v>0</v>
      </c>
      <c r="Q237" s="14">
        <f t="shared" si="186"/>
        <v>0</v>
      </c>
    </row>
    <row r="238" spans="1:17" s="21" customFormat="1" hidden="1" x14ac:dyDescent="0.25">
      <c r="A238" s="26" t="s">
        <v>227</v>
      </c>
      <c r="B238" s="6" t="s">
        <v>205</v>
      </c>
      <c r="C238" s="25" t="s">
        <v>314</v>
      </c>
      <c r="D238" s="14">
        <v>0</v>
      </c>
      <c r="E238" s="14">
        <v>0</v>
      </c>
      <c r="F238" s="14">
        <v>0</v>
      </c>
      <c r="G238" s="14">
        <v>0</v>
      </c>
      <c r="H238" s="14">
        <v>0</v>
      </c>
      <c r="I238" s="14">
        <v>0</v>
      </c>
      <c r="J238" s="14">
        <v>0</v>
      </c>
      <c r="K238" s="14">
        <v>0</v>
      </c>
      <c r="L238" s="14">
        <v>0</v>
      </c>
      <c r="M238" s="14">
        <v>0</v>
      </c>
      <c r="N238" s="14">
        <v>0</v>
      </c>
      <c r="O238" s="14">
        <v>0</v>
      </c>
      <c r="P238" s="14">
        <f t="shared" si="185"/>
        <v>0</v>
      </c>
      <c r="Q238" s="14">
        <f t="shared" si="186"/>
        <v>0</v>
      </c>
    </row>
    <row r="239" spans="1:17" s="21" customFormat="1" hidden="1" x14ac:dyDescent="0.25">
      <c r="A239" s="26" t="s">
        <v>228</v>
      </c>
      <c r="B239" s="6" t="s">
        <v>206</v>
      </c>
      <c r="C239" s="25" t="s">
        <v>314</v>
      </c>
      <c r="D239" s="14">
        <v>0</v>
      </c>
      <c r="E239" s="14">
        <v>0</v>
      </c>
      <c r="F239" s="14">
        <v>0</v>
      </c>
      <c r="G239" s="14">
        <v>0</v>
      </c>
      <c r="H239" s="14">
        <v>0</v>
      </c>
      <c r="I239" s="14">
        <v>0</v>
      </c>
      <c r="J239" s="14">
        <v>0</v>
      </c>
      <c r="K239" s="14">
        <v>0</v>
      </c>
      <c r="L239" s="14">
        <v>0</v>
      </c>
      <c r="M239" s="14">
        <v>0</v>
      </c>
      <c r="N239" s="14">
        <v>0</v>
      </c>
      <c r="O239" s="14">
        <v>0</v>
      </c>
      <c r="P239" s="14">
        <f t="shared" si="185"/>
        <v>0</v>
      </c>
      <c r="Q239" s="14">
        <f t="shared" si="186"/>
        <v>0</v>
      </c>
    </row>
    <row r="240" spans="1:17" s="21" customFormat="1" hidden="1" x14ac:dyDescent="0.25">
      <c r="A240" s="26" t="s">
        <v>229</v>
      </c>
      <c r="B240" s="6" t="s">
        <v>632</v>
      </c>
      <c r="C240" s="25" t="s">
        <v>314</v>
      </c>
      <c r="D240" s="14">
        <v>0</v>
      </c>
      <c r="E240" s="14">
        <v>0</v>
      </c>
      <c r="F240" s="14">
        <v>0</v>
      </c>
      <c r="G240" s="14">
        <v>0</v>
      </c>
      <c r="H240" s="14">
        <v>0</v>
      </c>
      <c r="I240" s="14">
        <v>0</v>
      </c>
      <c r="J240" s="14">
        <v>0</v>
      </c>
      <c r="K240" s="14">
        <v>0</v>
      </c>
      <c r="L240" s="14">
        <v>0</v>
      </c>
      <c r="M240" s="14">
        <v>0</v>
      </c>
      <c r="N240" s="14">
        <v>0</v>
      </c>
      <c r="O240" s="14">
        <v>0</v>
      </c>
      <c r="P240" s="14">
        <f t="shared" si="185"/>
        <v>0</v>
      </c>
      <c r="Q240" s="14">
        <f t="shared" si="186"/>
        <v>0</v>
      </c>
    </row>
    <row r="241" spans="1:17" s="21" customFormat="1" hidden="1" x14ac:dyDescent="0.25">
      <c r="A241" s="26" t="s">
        <v>122</v>
      </c>
      <c r="B241" s="18" t="s">
        <v>595</v>
      </c>
      <c r="C241" s="25" t="s">
        <v>314</v>
      </c>
      <c r="D241" s="14">
        <f t="shared" ref="D241:E241" si="200">D242+D246+D247</f>
        <v>675.23481514000002</v>
      </c>
      <c r="E241" s="14">
        <f t="shared" si="200"/>
        <v>1515.26431417</v>
      </c>
      <c r="F241" s="14">
        <f t="shared" ref="F241:O241" si="201">F242+F246+F247</f>
        <v>2116.2632566655066</v>
      </c>
      <c r="G241" s="14">
        <f t="shared" si="201"/>
        <v>662.22636031000002</v>
      </c>
      <c r="H241" s="14">
        <f t="shared" si="201"/>
        <v>2232.7595512101548</v>
      </c>
      <c r="I241" s="14">
        <f t="shared" si="201"/>
        <v>2529.586613184666</v>
      </c>
      <c r="J241" s="14">
        <f t="shared" ref="J241" si="202">J242+J246+J247</f>
        <v>2317.6462728269539</v>
      </c>
      <c r="K241" s="14">
        <f t="shared" si="201"/>
        <v>2728.7082238030753</v>
      </c>
      <c r="L241" s="14">
        <f t="shared" ref="L241" si="203">L242+L246+L247</f>
        <v>2426.1314688023008</v>
      </c>
      <c r="M241" s="14">
        <f t="shared" si="201"/>
        <v>2747.3342439795933</v>
      </c>
      <c r="N241" s="14">
        <f t="shared" si="201"/>
        <v>2724.5948107806698</v>
      </c>
      <c r="O241" s="14">
        <f t="shared" si="201"/>
        <v>0</v>
      </c>
      <c r="P241" s="14">
        <f t="shared" si="185"/>
        <v>9701.1321036200789</v>
      </c>
      <c r="Q241" s="14">
        <f t="shared" si="186"/>
        <v>8005.6290809673346</v>
      </c>
    </row>
    <row r="242" spans="1:17" s="21" customFormat="1" hidden="1" x14ac:dyDescent="0.25">
      <c r="A242" s="26" t="s">
        <v>123</v>
      </c>
      <c r="B242" s="6" t="s">
        <v>726</v>
      </c>
      <c r="C242" s="25" t="s">
        <v>314</v>
      </c>
      <c r="D242" s="14">
        <f t="shared" ref="D242:E242" si="204">D243+D244+D245</f>
        <v>0</v>
      </c>
      <c r="E242" s="14">
        <f t="shared" si="204"/>
        <v>0</v>
      </c>
      <c r="F242" s="14">
        <f t="shared" ref="F242:O242" si="205">F243+F244+F245</f>
        <v>1827.5994336655065</v>
      </c>
      <c r="G242" s="14">
        <f t="shared" si="205"/>
        <v>0</v>
      </c>
      <c r="H242" s="14">
        <f t="shared" si="205"/>
        <v>2027.6216202101548</v>
      </c>
      <c r="I242" s="14">
        <f t="shared" si="205"/>
        <v>2146.3480491846658</v>
      </c>
      <c r="J242" s="14">
        <f t="shared" ref="J242" si="206">J243+J244+J245</f>
        <v>2098.6277978269541</v>
      </c>
      <c r="K242" s="14">
        <f t="shared" si="205"/>
        <v>2235.0826678030753</v>
      </c>
      <c r="L242" s="14">
        <f t="shared" ref="L242" si="207">L243+L244+L245</f>
        <v>2173.1720358023008</v>
      </c>
      <c r="M242" s="14">
        <f t="shared" si="205"/>
        <v>2324.8199179795934</v>
      </c>
      <c r="N242" s="14">
        <f t="shared" si="205"/>
        <v>2387.2045387806697</v>
      </c>
      <c r="O242" s="14">
        <f t="shared" si="205"/>
        <v>0</v>
      </c>
      <c r="P242" s="14">
        <f t="shared" si="185"/>
        <v>8686.6259926200801</v>
      </c>
      <c r="Q242" s="14">
        <f t="shared" si="186"/>
        <v>6706.2506349673349</v>
      </c>
    </row>
    <row r="243" spans="1:17" s="21" customFormat="1" hidden="1" x14ac:dyDescent="0.25">
      <c r="A243" s="26" t="s">
        <v>638</v>
      </c>
      <c r="B243" s="1" t="s">
        <v>631</v>
      </c>
      <c r="C243" s="25" t="s">
        <v>314</v>
      </c>
      <c r="D243" s="14">
        <v>0</v>
      </c>
      <c r="E243" s="36">
        <v>0</v>
      </c>
      <c r="F243" s="36">
        <v>1827.5994336655065</v>
      </c>
      <c r="G243" s="36">
        <v>0</v>
      </c>
      <c r="H243" s="36">
        <v>2027.6216202101548</v>
      </c>
      <c r="I243" s="36">
        <f>I27*1.2*1/12</f>
        <v>2146.3480491846658</v>
      </c>
      <c r="J243" s="36">
        <v>2098.6277978269541</v>
      </c>
      <c r="K243" s="36">
        <f>K27*1.2*1/12</f>
        <v>2235.0826678030753</v>
      </c>
      <c r="L243" s="36">
        <v>2173.1720358023008</v>
      </c>
      <c r="M243" s="36">
        <f t="shared" ref="M243:N243" si="208">M27*1.2*1/12</f>
        <v>2324.8199179795934</v>
      </c>
      <c r="N243" s="36">
        <f t="shared" si="208"/>
        <v>2387.2045387806697</v>
      </c>
      <c r="O243" s="36">
        <v>0</v>
      </c>
      <c r="P243" s="14">
        <f t="shared" si="185"/>
        <v>8686.6259926200801</v>
      </c>
      <c r="Q243" s="14">
        <f t="shared" si="186"/>
        <v>6706.2506349673349</v>
      </c>
    </row>
    <row r="244" spans="1:17" s="21" customFormat="1" hidden="1" x14ac:dyDescent="0.25">
      <c r="A244" s="26" t="s">
        <v>639</v>
      </c>
      <c r="B244" s="1" t="s">
        <v>637</v>
      </c>
      <c r="C244" s="25" t="s">
        <v>314</v>
      </c>
      <c r="D244" s="14">
        <v>0</v>
      </c>
      <c r="E244" s="36">
        <v>0</v>
      </c>
      <c r="F244" s="36">
        <v>0</v>
      </c>
      <c r="G244" s="36">
        <v>0</v>
      </c>
      <c r="H244" s="36">
        <v>0</v>
      </c>
      <c r="I244" s="36">
        <v>0</v>
      </c>
      <c r="J244" s="36">
        <v>0</v>
      </c>
      <c r="K244" s="36">
        <v>0</v>
      </c>
      <c r="L244" s="36">
        <v>0</v>
      </c>
      <c r="M244" s="36">
        <v>0</v>
      </c>
      <c r="N244" s="36">
        <v>0</v>
      </c>
      <c r="O244" s="36">
        <v>0</v>
      </c>
      <c r="P244" s="14">
        <f t="shared" si="185"/>
        <v>0</v>
      </c>
      <c r="Q244" s="14">
        <f t="shared" si="186"/>
        <v>0</v>
      </c>
    </row>
    <row r="245" spans="1:17" s="21" customFormat="1" hidden="1" x14ac:dyDescent="0.25">
      <c r="A245" s="26" t="s">
        <v>640</v>
      </c>
      <c r="B245" s="1" t="s">
        <v>50</v>
      </c>
      <c r="C245" s="25" t="s">
        <v>314</v>
      </c>
      <c r="D245" s="14">
        <v>0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14">
        <f t="shared" si="185"/>
        <v>0</v>
      </c>
      <c r="Q245" s="14">
        <f t="shared" si="186"/>
        <v>0</v>
      </c>
    </row>
    <row r="246" spans="1:17" s="23" customFormat="1" hidden="1" x14ac:dyDescent="0.25">
      <c r="A246" s="26" t="s">
        <v>124</v>
      </c>
      <c r="B246" s="6" t="s">
        <v>7</v>
      </c>
      <c r="C246" s="25" t="s">
        <v>314</v>
      </c>
      <c r="D246" s="14">
        <v>0</v>
      </c>
      <c r="E246" s="36">
        <v>0</v>
      </c>
      <c r="F246" s="36">
        <v>0</v>
      </c>
      <c r="G246" s="36">
        <v>0</v>
      </c>
      <c r="H246" s="36">
        <v>0</v>
      </c>
      <c r="I246" s="36">
        <v>0</v>
      </c>
      <c r="J246" s="36">
        <v>0</v>
      </c>
      <c r="K246" s="36">
        <v>0</v>
      </c>
      <c r="L246" s="36">
        <v>0</v>
      </c>
      <c r="M246" s="36">
        <v>0</v>
      </c>
      <c r="N246" s="36">
        <v>0</v>
      </c>
      <c r="O246" s="36">
        <v>0</v>
      </c>
      <c r="P246" s="14">
        <f t="shared" si="185"/>
        <v>0</v>
      </c>
      <c r="Q246" s="14">
        <f t="shared" si="186"/>
        <v>0</v>
      </c>
    </row>
    <row r="247" spans="1:17" s="21" customFormat="1" hidden="1" x14ac:dyDescent="0.25">
      <c r="A247" s="26" t="s">
        <v>673</v>
      </c>
      <c r="B247" s="6" t="s">
        <v>633</v>
      </c>
      <c r="C247" s="25" t="s">
        <v>314</v>
      </c>
      <c r="D247" s="14">
        <v>675.23481514000002</v>
      </c>
      <c r="E247" s="36">
        <f>881.96528905+633.29902512</f>
        <v>1515.26431417</v>
      </c>
      <c r="F247" s="36">
        <v>288.66382299999998</v>
      </c>
      <c r="G247" s="36">
        <v>662.22636031000002</v>
      </c>
      <c r="H247" s="36">
        <v>205.13793100000001</v>
      </c>
      <c r="I247" s="36">
        <f>I107</f>
        <v>383.238564</v>
      </c>
      <c r="J247" s="36">
        <v>219.018475</v>
      </c>
      <c r="K247" s="36">
        <f>K107</f>
        <v>493.62555600000002</v>
      </c>
      <c r="L247" s="36">
        <v>252.95943299999999</v>
      </c>
      <c r="M247" s="36">
        <f t="shared" ref="M247:N247" si="209">M107</f>
        <v>422.51432599999998</v>
      </c>
      <c r="N247" s="36">
        <f t="shared" si="209"/>
        <v>337.39027199999998</v>
      </c>
      <c r="O247" s="36">
        <v>0</v>
      </c>
      <c r="P247" s="14">
        <f t="shared" si="185"/>
        <v>1014.506111</v>
      </c>
      <c r="Q247" s="14">
        <f t="shared" si="186"/>
        <v>1299.3784459999999</v>
      </c>
    </row>
    <row r="248" spans="1:17" s="21" customFormat="1" ht="31.5" hidden="1" x14ac:dyDescent="0.25">
      <c r="A248" s="26" t="s">
        <v>125</v>
      </c>
      <c r="B248" s="18" t="s">
        <v>724</v>
      </c>
      <c r="C248" s="25" t="s">
        <v>314</v>
      </c>
      <c r="D248" s="14">
        <f t="shared" ref="D248:E248" si="210">D173-D191</f>
        <v>555.55938371000957</v>
      </c>
      <c r="E248" s="14">
        <f t="shared" si="210"/>
        <v>644.92932006001138</v>
      </c>
      <c r="F248" s="14">
        <f t="shared" ref="F248:Q248" si="211">F173-F191</f>
        <v>918.49836354890431</v>
      </c>
      <c r="G248" s="14">
        <f t="shared" si="211"/>
        <v>970.02643625999917</v>
      </c>
      <c r="H248" s="14">
        <f t="shared" si="211"/>
        <v>1031.0709601380804</v>
      </c>
      <c r="I248" s="14">
        <f t="shared" si="211"/>
        <v>1043.330887121203</v>
      </c>
      <c r="J248" s="14">
        <f t="shared" ref="J248" si="212">J173-J191</f>
        <v>1167.5768226041509</v>
      </c>
      <c r="K248" s="14">
        <f t="shared" si="211"/>
        <v>1392.9453798535978</v>
      </c>
      <c r="L248" s="14">
        <f t="shared" ref="L248" si="213">L173-L191</f>
        <v>1312.199749226249</v>
      </c>
      <c r="M248" s="14">
        <f t="shared" si="211"/>
        <v>1402.9213298538343</v>
      </c>
      <c r="N248" s="14">
        <f t="shared" si="211"/>
        <v>1333.5338144913512</v>
      </c>
      <c r="O248" s="14">
        <f t="shared" si="211"/>
        <v>0</v>
      </c>
      <c r="P248" s="14">
        <f>P173-P191</f>
        <v>4844.3813464598352</v>
      </c>
      <c r="Q248" s="14">
        <f t="shared" si="211"/>
        <v>3839.1975968286279</v>
      </c>
    </row>
    <row r="249" spans="1:17" s="21" customFormat="1" ht="31.5" hidden="1" x14ac:dyDescent="0.25">
      <c r="A249" s="26" t="s">
        <v>126</v>
      </c>
      <c r="B249" s="18" t="s">
        <v>715</v>
      </c>
      <c r="C249" s="25" t="s">
        <v>314</v>
      </c>
      <c r="D249" s="14">
        <f t="shared" ref="D249:E249" si="214">D209-D216</f>
        <v>113.90600383999997</v>
      </c>
      <c r="E249" s="14">
        <f t="shared" si="214"/>
        <v>34.129026390000007</v>
      </c>
      <c r="F249" s="14">
        <f t="shared" ref="F249:Q249" si="215">F209-F216</f>
        <v>-103.807901492</v>
      </c>
      <c r="G249" s="14">
        <f t="shared" si="215"/>
        <v>-1244.11647928</v>
      </c>
      <c r="H249" s="14">
        <f t="shared" si="215"/>
        <v>-162.38337619928001</v>
      </c>
      <c r="I249" s="14">
        <f t="shared" si="215"/>
        <v>-162.69081435599998</v>
      </c>
      <c r="J249" s="14">
        <f t="shared" ref="J249" si="216">J209-J216</f>
        <v>-169.36604440208802</v>
      </c>
      <c r="K249" s="14">
        <f t="shared" si="215"/>
        <v>-665.95418989934785</v>
      </c>
      <c r="L249" s="14">
        <f t="shared" ref="L249" si="217">L209-L216</f>
        <v>-176.14055590315698</v>
      </c>
      <c r="M249" s="14">
        <f t="shared" si="215"/>
        <v>-178.64684558407694</v>
      </c>
      <c r="N249" s="14">
        <f t="shared" si="215"/>
        <v>-187.11774867567121</v>
      </c>
      <c r="O249" s="14">
        <f t="shared" si="215"/>
        <v>0</v>
      </c>
      <c r="P249" s="14">
        <f t="shared" si="215"/>
        <v>-695.00772518019619</v>
      </c>
      <c r="Q249" s="14">
        <f t="shared" si="215"/>
        <v>-1007.2918498394248</v>
      </c>
    </row>
    <row r="250" spans="1:17" s="21" customFormat="1" hidden="1" x14ac:dyDescent="0.25">
      <c r="A250" s="26" t="s">
        <v>231</v>
      </c>
      <c r="B250" s="6" t="s">
        <v>634</v>
      </c>
      <c r="C250" s="25" t="s">
        <v>314</v>
      </c>
      <c r="D250" s="14">
        <f t="shared" ref="D250:E250" si="218">D249</f>
        <v>113.90600383999997</v>
      </c>
      <c r="E250" s="14">
        <f t="shared" si="218"/>
        <v>34.129026390000007</v>
      </c>
      <c r="F250" s="14">
        <f t="shared" ref="F250:Q250" si="219">F249</f>
        <v>-103.807901492</v>
      </c>
      <c r="G250" s="14">
        <f t="shared" si="219"/>
        <v>-1244.11647928</v>
      </c>
      <c r="H250" s="14">
        <f t="shared" si="219"/>
        <v>-162.38337619928001</v>
      </c>
      <c r="I250" s="14">
        <f t="shared" si="219"/>
        <v>-162.69081435599998</v>
      </c>
      <c r="J250" s="14">
        <f t="shared" ref="J250" si="220">J249</f>
        <v>-169.36604440208802</v>
      </c>
      <c r="K250" s="14">
        <f t="shared" si="219"/>
        <v>-665.95418989934785</v>
      </c>
      <c r="L250" s="14">
        <f t="shared" ref="L250" si="221">L249</f>
        <v>-176.14055590315698</v>
      </c>
      <c r="M250" s="14">
        <f t="shared" si="219"/>
        <v>-178.64684558407694</v>
      </c>
      <c r="N250" s="14">
        <f t="shared" si="219"/>
        <v>-187.11774867567121</v>
      </c>
      <c r="O250" s="14">
        <f t="shared" si="219"/>
        <v>0</v>
      </c>
      <c r="P250" s="14">
        <f t="shared" si="219"/>
        <v>-695.00772518019619</v>
      </c>
      <c r="Q250" s="14">
        <f t="shared" si="219"/>
        <v>-1007.2918498394248</v>
      </c>
    </row>
    <row r="251" spans="1:17" s="21" customFormat="1" hidden="1" x14ac:dyDescent="0.25">
      <c r="A251" s="26" t="s">
        <v>232</v>
      </c>
      <c r="B251" s="6" t="s">
        <v>39</v>
      </c>
      <c r="C251" s="25" t="s">
        <v>314</v>
      </c>
      <c r="D251" s="14">
        <v>0</v>
      </c>
      <c r="E251" s="14">
        <v>0</v>
      </c>
      <c r="F251" s="14">
        <v>0</v>
      </c>
      <c r="G251" s="14">
        <v>0</v>
      </c>
      <c r="H251" s="14">
        <v>0</v>
      </c>
      <c r="I251" s="14">
        <v>0</v>
      </c>
      <c r="J251" s="14">
        <v>0</v>
      </c>
      <c r="K251" s="14">
        <v>0</v>
      </c>
      <c r="L251" s="14">
        <v>0</v>
      </c>
      <c r="M251" s="14">
        <v>0</v>
      </c>
      <c r="N251" s="14">
        <v>0</v>
      </c>
      <c r="O251" s="14">
        <v>0</v>
      </c>
      <c r="P251" s="14">
        <v>0</v>
      </c>
      <c r="Q251" s="14">
        <v>0</v>
      </c>
    </row>
    <row r="252" spans="1:17" s="21" customFormat="1" ht="31.5" hidden="1" x14ac:dyDescent="0.25">
      <c r="A252" s="26" t="s">
        <v>127</v>
      </c>
      <c r="B252" s="18" t="s">
        <v>716</v>
      </c>
      <c r="C252" s="25" t="s">
        <v>314</v>
      </c>
      <c r="D252" s="14">
        <f t="shared" ref="D252:E252" si="222">D228-D241</f>
        <v>-675.23481514000002</v>
      </c>
      <c r="E252" s="14">
        <f t="shared" si="222"/>
        <v>-1515.26431417</v>
      </c>
      <c r="F252" s="14">
        <f t="shared" ref="F252:Q252" si="223">F228-F241</f>
        <v>-288.66382300000009</v>
      </c>
      <c r="G252" s="14">
        <f t="shared" si="223"/>
        <v>-662.22636031000002</v>
      </c>
      <c r="H252" s="14">
        <f t="shared" si="223"/>
        <v>-205.13793099999998</v>
      </c>
      <c r="I252" s="14">
        <f t="shared" si="223"/>
        <v>-383.23856400000022</v>
      </c>
      <c r="J252" s="14">
        <f t="shared" ref="J252" si="224">J228-J241</f>
        <v>-219.01847499999985</v>
      </c>
      <c r="K252" s="14">
        <f t="shared" si="223"/>
        <v>-493.62555599999996</v>
      </c>
      <c r="L252" s="14">
        <f t="shared" ref="L252" si="225">L228-L241</f>
        <v>-252.95943299999999</v>
      </c>
      <c r="M252" s="14">
        <f t="shared" si="223"/>
        <v>-422.51432599999998</v>
      </c>
      <c r="N252" s="14">
        <f t="shared" si="223"/>
        <v>-337.3902720000001</v>
      </c>
      <c r="O252" s="14">
        <f t="shared" si="223"/>
        <v>0</v>
      </c>
      <c r="P252" s="14">
        <f t="shared" si="223"/>
        <v>-1014.5061109999988</v>
      </c>
      <c r="Q252" s="14">
        <f t="shared" si="223"/>
        <v>-1299.3784459999997</v>
      </c>
    </row>
    <row r="253" spans="1:17" s="21" customFormat="1" hidden="1" x14ac:dyDescent="0.25">
      <c r="A253" s="26" t="s">
        <v>392</v>
      </c>
      <c r="B253" s="6" t="s">
        <v>428</v>
      </c>
      <c r="C253" s="25" t="s">
        <v>314</v>
      </c>
      <c r="D253" s="14">
        <v>0</v>
      </c>
      <c r="E253" s="14">
        <v>0</v>
      </c>
      <c r="F253" s="14">
        <v>0</v>
      </c>
      <c r="G253" s="14">
        <v>0</v>
      </c>
      <c r="H253" s="14">
        <v>0</v>
      </c>
      <c r="I253" s="14">
        <v>0</v>
      </c>
      <c r="J253" s="14">
        <v>0</v>
      </c>
      <c r="K253" s="14">
        <v>0</v>
      </c>
      <c r="L253" s="14">
        <v>0</v>
      </c>
      <c r="M253" s="14">
        <v>0</v>
      </c>
      <c r="N253" s="14">
        <v>0</v>
      </c>
      <c r="O253" s="14">
        <v>0</v>
      </c>
      <c r="P253" s="14">
        <v>0</v>
      </c>
      <c r="Q253" s="14">
        <v>0</v>
      </c>
    </row>
    <row r="254" spans="1:17" s="21" customFormat="1" hidden="1" x14ac:dyDescent="0.25">
      <c r="A254" s="26" t="s">
        <v>393</v>
      </c>
      <c r="B254" s="6" t="s">
        <v>391</v>
      </c>
      <c r="C254" s="25" t="s">
        <v>314</v>
      </c>
      <c r="D254" s="14">
        <v>0</v>
      </c>
      <c r="E254" s="14">
        <v>0</v>
      </c>
      <c r="F254" s="14">
        <v>0</v>
      </c>
      <c r="G254" s="14">
        <v>0</v>
      </c>
      <c r="H254" s="14">
        <v>0</v>
      </c>
      <c r="I254" s="14">
        <v>0</v>
      </c>
      <c r="J254" s="14">
        <v>0</v>
      </c>
      <c r="K254" s="14">
        <v>0</v>
      </c>
      <c r="L254" s="14">
        <v>0</v>
      </c>
      <c r="M254" s="14">
        <v>0</v>
      </c>
      <c r="N254" s="14">
        <v>0</v>
      </c>
      <c r="O254" s="14">
        <v>0</v>
      </c>
      <c r="P254" s="14">
        <v>0</v>
      </c>
      <c r="Q254" s="14">
        <v>0</v>
      </c>
    </row>
    <row r="255" spans="1:17" s="21" customFormat="1" hidden="1" x14ac:dyDescent="0.25">
      <c r="A255" s="26" t="s">
        <v>128</v>
      </c>
      <c r="B255" s="18" t="s">
        <v>56</v>
      </c>
      <c r="C255" s="25" t="s">
        <v>314</v>
      </c>
      <c r="D255" s="14">
        <v>0</v>
      </c>
      <c r="E255" s="14">
        <v>0</v>
      </c>
      <c r="F255" s="14">
        <v>0</v>
      </c>
      <c r="G255" s="14">
        <v>0</v>
      </c>
      <c r="H255" s="14">
        <v>0</v>
      </c>
      <c r="I255" s="14">
        <v>0</v>
      </c>
      <c r="J255" s="14">
        <v>0</v>
      </c>
      <c r="K255" s="14">
        <v>0</v>
      </c>
      <c r="L255" s="14">
        <v>0</v>
      </c>
      <c r="M255" s="14">
        <v>0</v>
      </c>
      <c r="N255" s="14">
        <v>0</v>
      </c>
      <c r="O255" s="14">
        <v>0</v>
      </c>
      <c r="P255" s="14">
        <v>0</v>
      </c>
      <c r="Q255" s="14">
        <v>0</v>
      </c>
    </row>
    <row r="256" spans="1:17" s="21" customFormat="1" ht="31.5" hidden="1" x14ac:dyDescent="0.25">
      <c r="A256" s="26" t="s">
        <v>129</v>
      </c>
      <c r="B256" s="18" t="s">
        <v>717</v>
      </c>
      <c r="C256" s="25" t="s">
        <v>314</v>
      </c>
      <c r="D256" s="14">
        <f t="shared" ref="D256:E256" si="226">D248+D249+D252+D255</f>
        <v>-5.7694275899905278</v>
      </c>
      <c r="E256" s="14">
        <f t="shared" si="226"/>
        <v>-836.20596771998862</v>
      </c>
      <c r="F256" s="14">
        <f t="shared" ref="F256:Q256" si="227">F248+F249+F252+F255</f>
        <v>526.02663905690417</v>
      </c>
      <c r="G256" s="14">
        <f t="shared" si="227"/>
        <v>-936.31640333000087</v>
      </c>
      <c r="H256" s="14">
        <f t="shared" si="227"/>
        <v>663.54965293880036</v>
      </c>
      <c r="I256" s="14">
        <f t="shared" si="227"/>
        <v>497.40150876520283</v>
      </c>
      <c r="J256" s="14">
        <f t="shared" ref="J256" si="228">J248+J249+J252+J255</f>
        <v>779.19230320206304</v>
      </c>
      <c r="K256" s="14">
        <f t="shared" si="227"/>
        <v>233.36563395425003</v>
      </c>
      <c r="L256" s="14">
        <f t="shared" ref="L256" si="229">L248+L249+L252+L255</f>
        <v>883.09976032309191</v>
      </c>
      <c r="M256" s="14">
        <f t="shared" si="227"/>
        <v>801.76015826975731</v>
      </c>
      <c r="N256" s="14">
        <f t="shared" si="227"/>
        <v>809.02579381567989</v>
      </c>
      <c r="O256" s="14">
        <f t="shared" si="227"/>
        <v>0</v>
      </c>
      <c r="P256" s="14">
        <f t="shared" si="227"/>
        <v>3134.8675102796406</v>
      </c>
      <c r="Q256" s="14">
        <f t="shared" si="227"/>
        <v>1532.5273009892035</v>
      </c>
    </row>
    <row r="257" spans="1:17" s="21" customFormat="1" hidden="1" x14ac:dyDescent="0.25">
      <c r="A257" s="26" t="s">
        <v>130</v>
      </c>
      <c r="B257" s="18" t="s">
        <v>2</v>
      </c>
      <c r="C257" s="25" t="s">
        <v>314</v>
      </c>
      <c r="D257" s="14">
        <v>2291.5730339855136</v>
      </c>
      <c r="E257" s="36">
        <f>D258</f>
        <v>2285.8036063955233</v>
      </c>
      <c r="F257" s="36">
        <v>1449.5976386755347</v>
      </c>
      <c r="G257" s="36">
        <f>E258</f>
        <v>1449.5976386755347</v>
      </c>
      <c r="H257" s="36">
        <v>1975.6242777324387</v>
      </c>
      <c r="I257" s="36">
        <f>G258</f>
        <v>513.28123534553379</v>
      </c>
      <c r="J257" s="36">
        <v>2639.1739306712388</v>
      </c>
      <c r="K257" s="36">
        <f>I258</f>
        <v>1010.6827441107366</v>
      </c>
      <c r="L257" s="36">
        <v>3418.366233873302</v>
      </c>
      <c r="M257" s="36">
        <f>K258</f>
        <v>1244.0483780649865</v>
      </c>
      <c r="N257" s="36">
        <f>M258</f>
        <v>2045.8085363347438</v>
      </c>
      <c r="O257" s="36">
        <v>0</v>
      </c>
      <c r="P257" s="36">
        <f>H257</f>
        <v>1975.6242777324387</v>
      </c>
      <c r="Q257" s="36">
        <f>I257</f>
        <v>513.28123534553379</v>
      </c>
    </row>
    <row r="258" spans="1:17" s="21" customFormat="1" hidden="1" x14ac:dyDescent="0.25">
      <c r="A258" s="26" t="s">
        <v>131</v>
      </c>
      <c r="B258" s="18" t="s">
        <v>3</v>
      </c>
      <c r="C258" s="25" t="s">
        <v>314</v>
      </c>
      <c r="D258" s="14">
        <f>D256+D257</f>
        <v>2285.8036063955233</v>
      </c>
      <c r="E258" s="14">
        <f t="shared" ref="E258:P258" si="230">E256+E257</f>
        <v>1449.5976386755347</v>
      </c>
      <c r="F258" s="14">
        <f t="shared" si="230"/>
        <v>1975.6242777324387</v>
      </c>
      <c r="G258" s="14">
        <f t="shared" si="230"/>
        <v>513.28123534553379</v>
      </c>
      <c r="H258" s="14">
        <f t="shared" si="230"/>
        <v>2639.1739306712388</v>
      </c>
      <c r="I258" s="14">
        <f t="shared" si="230"/>
        <v>1010.6827441107366</v>
      </c>
      <c r="J258" s="14">
        <f t="shared" ref="J258" si="231">J256+J257</f>
        <v>3418.366233873302</v>
      </c>
      <c r="K258" s="14">
        <f t="shared" si="230"/>
        <v>1244.0483780649865</v>
      </c>
      <c r="L258" s="14">
        <f t="shared" ref="L258" si="232">L256+L257</f>
        <v>4301.4659941963937</v>
      </c>
      <c r="M258" s="14">
        <f t="shared" si="230"/>
        <v>2045.8085363347438</v>
      </c>
      <c r="N258" s="14">
        <f t="shared" si="230"/>
        <v>2854.8343301504237</v>
      </c>
      <c r="O258" s="14">
        <f t="shared" si="230"/>
        <v>0</v>
      </c>
      <c r="P258" s="14">
        <f t="shared" si="230"/>
        <v>5110.4917880120793</v>
      </c>
      <c r="Q258" s="14">
        <f>Q256+Q257</f>
        <v>2045.8085363347373</v>
      </c>
    </row>
    <row r="259" spans="1:17" s="29" customFormat="1" hidden="1" x14ac:dyDescent="0.25">
      <c r="A259" s="26" t="s">
        <v>133</v>
      </c>
      <c r="B259" s="18" t="s">
        <v>429</v>
      </c>
      <c r="C259" s="25" t="s">
        <v>81</v>
      </c>
      <c r="D259" s="37" t="s">
        <v>155</v>
      </c>
      <c r="E259" s="37" t="s">
        <v>155</v>
      </c>
      <c r="F259" s="37" t="s">
        <v>155</v>
      </c>
      <c r="G259" s="37" t="s">
        <v>155</v>
      </c>
      <c r="H259" s="37" t="s">
        <v>155</v>
      </c>
      <c r="I259" s="37" t="s">
        <v>155</v>
      </c>
      <c r="J259" s="37" t="s">
        <v>155</v>
      </c>
      <c r="K259" s="37" t="s">
        <v>155</v>
      </c>
      <c r="L259" s="37" t="s">
        <v>155</v>
      </c>
      <c r="M259" s="37" t="s">
        <v>155</v>
      </c>
      <c r="N259" s="37" t="s">
        <v>155</v>
      </c>
      <c r="O259" s="37" t="s">
        <v>155</v>
      </c>
      <c r="P259" s="37" t="s">
        <v>155</v>
      </c>
      <c r="Q259" s="37" t="s">
        <v>155</v>
      </c>
    </row>
    <row r="260" spans="1:17" s="21" customFormat="1" hidden="1" x14ac:dyDescent="0.25">
      <c r="A260" s="26" t="s">
        <v>134</v>
      </c>
      <c r="B260" s="6" t="s">
        <v>596</v>
      </c>
      <c r="C260" s="25" t="s">
        <v>314</v>
      </c>
      <c r="D260" s="36">
        <f>D261+D269+D271+D273+D275+D277+D279+D281+D287</f>
        <v>2724.8406250499997</v>
      </c>
      <c r="E260" s="36">
        <f t="shared" ref="E260" si="233">E261+E269+E271+E273+E275+E277+E279+E281+E287</f>
        <v>2171.3417836899998</v>
      </c>
      <c r="F260" s="36">
        <f>F261+F269+F271+F273+F275+F277+F279+F281+F287</f>
        <v>1849.8695913906718</v>
      </c>
      <c r="G260" s="36">
        <f t="shared" ref="G260:Q260" si="234">G261+G269+G271+G273+G275+G277+G279+G281+G287</f>
        <v>2267.3234731100001</v>
      </c>
      <c r="H260" s="36">
        <f t="shared" si="234"/>
        <v>2008.1559205409685</v>
      </c>
      <c r="I260" s="36">
        <f t="shared" si="234"/>
        <v>2322.9317704469845</v>
      </c>
      <c r="J260" s="36">
        <f t="shared" ref="J260" si="235">J261+J269+J271+J273+J275+J277+J279+J281+J287</f>
        <v>2067.9086629033363</v>
      </c>
      <c r="K260" s="36">
        <f t="shared" si="234"/>
        <v>2402.0774711561721</v>
      </c>
      <c r="L260" s="36">
        <f t="shared" ref="L260" si="236">L261+L269+L271+L273+L275+L277+L279+L281+L287</f>
        <v>2141.494715370804</v>
      </c>
      <c r="M260" s="36">
        <f t="shared" si="234"/>
        <v>2481.9559733473361</v>
      </c>
      <c r="N260" s="36">
        <f t="shared" si="234"/>
        <v>2538.8023689987081</v>
      </c>
      <c r="O260" s="36">
        <f t="shared" si="234"/>
        <v>0</v>
      </c>
      <c r="P260" s="36">
        <f t="shared" si="234"/>
        <v>0</v>
      </c>
      <c r="Q260" s="36">
        <f t="shared" si="234"/>
        <v>0</v>
      </c>
    </row>
    <row r="261" spans="1:17" s="21" customFormat="1" ht="31.5" hidden="1" x14ac:dyDescent="0.25">
      <c r="A261" s="26" t="s">
        <v>233</v>
      </c>
      <c r="B261" s="1" t="s">
        <v>597</v>
      </c>
      <c r="C261" s="25" t="s">
        <v>314</v>
      </c>
      <c r="D261" s="36">
        <f>D263+D265+D267</f>
        <v>0</v>
      </c>
      <c r="E261" s="36">
        <f t="shared" ref="E261" si="237">E263+E265+E267</f>
        <v>0</v>
      </c>
      <c r="F261" s="36">
        <f t="shared" ref="F261:Q261" si="238">F263+F265+F267</f>
        <v>0</v>
      </c>
      <c r="G261" s="36">
        <f t="shared" si="238"/>
        <v>0</v>
      </c>
      <c r="H261" s="36">
        <f t="shared" si="238"/>
        <v>0</v>
      </c>
      <c r="I261" s="36">
        <f t="shared" si="238"/>
        <v>0</v>
      </c>
      <c r="J261" s="36">
        <f t="shared" ref="J261" si="239">J263+J265+J267</f>
        <v>0</v>
      </c>
      <c r="K261" s="36">
        <f t="shared" si="238"/>
        <v>0</v>
      </c>
      <c r="L261" s="36">
        <f t="shared" ref="L261" si="240">L263+L265+L267</f>
        <v>0</v>
      </c>
      <c r="M261" s="36">
        <f t="shared" si="238"/>
        <v>0</v>
      </c>
      <c r="N261" s="36">
        <f t="shared" si="238"/>
        <v>0</v>
      </c>
      <c r="O261" s="36">
        <f t="shared" si="238"/>
        <v>0</v>
      </c>
      <c r="P261" s="36">
        <f t="shared" si="238"/>
        <v>0</v>
      </c>
      <c r="Q261" s="36">
        <f t="shared" si="238"/>
        <v>0</v>
      </c>
    </row>
    <row r="262" spans="1:17" s="21" customFormat="1" hidden="1" x14ac:dyDescent="0.25">
      <c r="A262" s="26" t="s">
        <v>234</v>
      </c>
      <c r="B262" s="7" t="s">
        <v>51</v>
      </c>
      <c r="C262" s="25" t="s">
        <v>314</v>
      </c>
      <c r="D262" s="14">
        <v>0</v>
      </c>
      <c r="E262" s="14">
        <v>0</v>
      </c>
      <c r="F262" s="14">
        <v>0</v>
      </c>
      <c r="G262" s="14">
        <v>0</v>
      </c>
      <c r="H262" s="14">
        <v>0</v>
      </c>
      <c r="I262" s="14">
        <v>0</v>
      </c>
      <c r="J262" s="14">
        <v>0</v>
      </c>
      <c r="K262" s="14">
        <v>0</v>
      </c>
      <c r="L262" s="14">
        <v>0</v>
      </c>
      <c r="M262" s="14">
        <v>0</v>
      </c>
      <c r="N262" s="14">
        <v>0</v>
      </c>
      <c r="O262" s="36">
        <v>0</v>
      </c>
      <c r="P262" s="36">
        <v>0</v>
      </c>
      <c r="Q262" s="36">
        <v>0</v>
      </c>
    </row>
    <row r="263" spans="1:17" s="21" customFormat="1" ht="31.5" hidden="1" x14ac:dyDescent="0.25">
      <c r="A263" s="26" t="s">
        <v>456</v>
      </c>
      <c r="B263" s="7" t="s">
        <v>463</v>
      </c>
      <c r="C263" s="25" t="s">
        <v>314</v>
      </c>
      <c r="D263" s="14">
        <v>0</v>
      </c>
      <c r="E263" s="14">
        <v>0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0</v>
      </c>
      <c r="N263" s="14">
        <v>0</v>
      </c>
      <c r="O263" s="36">
        <v>0</v>
      </c>
      <c r="P263" s="36">
        <v>0</v>
      </c>
      <c r="Q263" s="36">
        <v>0</v>
      </c>
    </row>
    <row r="264" spans="1:17" s="21" customFormat="1" hidden="1" x14ac:dyDescent="0.25">
      <c r="A264" s="26" t="s">
        <v>457</v>
      </c>
      <c r="B264" s="8" t="s">
        <v>51</v>
      </c>
      <c r="C264" s="25" t="s">
        <v>314</v>
      </c>
      <c r="D264" s="14">
        <v>0</v>
      </c>
      <c r="E264" s="14">
        <v>0</v>
      </c>
      <c r="F264" s="14">
        <v>0</v>
      </c>
      <c r="G264" s="14">
        <v>0</v>
      </c>
      <c r="H264" s="14">
        <v>0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36">
        <v>0</v>
      </c>
      <c r="P264" s="36">
        <v>0</v>
      </c>
      <c r="Q264" s="36">
        <v>0</v>
      </c>
    </row>
    <row r="265" spans="1:17" s="21" customFormat="1" ht="31.5" hidden="1" x14ac:dyDescent="0.25">
      <c r="A265" s="26" t="s">
        <v>458</v>
      </c>
      <c r="B265" s="7" t="s">
        <v>464</v>
      </c>
      <c r="C265" s="25" t="s">
        <v>314</v>
      </c>
      <c r="D265" s="14">
        <v>0</v>
      </c>
      <c r="E265" s="14">
        <v>0</v>
      </c>
      <c r="F265" s="14">
        <v>0</v>
      </c>
      <c r="G265" s="14">
        <v>0</v>
      </c>
      <c r="H265" s="14">
        <v>0</v>
      </c>
      <c r="I265" s="14">
        <v>0</v>
      </c>
      <c r="J265" s="14">
        <v>0</v>
      </c>
      <c r="K265" s="14">
        <v>0</v>
      </c>
      <c r="L265" s="14">
        <v>0</v>
      </c>
      <c r="M265" s="14">
        <v>0</v>
      </c>
      <c r="N265" s="14">
        <v>0</v>
      </c>
      <c r="O265" s="36">
        <v>0</v>
      </c>
      <c r="P265" s="36">
        <v>0</v>
      </c>
      <c r="Q265" s="36">
        <v>0</v>
      </c>
    </row>
    <row r="266" spans="1:17" s="21" customFormat="1" hidden="1" x14ac:dyDescent="0.25">
      <c r="A266" s="26" t="s">
        <v>459</v>
      </c>
      <c r="B266" s="8" t="s">
        <v>51</v>
      </c>
      <c r="C266" s="25" t="s">
        <v>314</v>
      </c>
      <c r="D266" s="14">
        <v>0</v>
      </c>
      <c r="E266" s="14">
        <v>0</v>
      </c>
      <c r="F266" s="14">
        <v>0</v>
      </c>
      <c r="G266" s="14">
        <v>0</v>
      </c>
      <c r="H266" s="14">
        <v>0</v>
      </c>
      <c r="I266" s="14">
        <v>0</v>
      </c>
      <c r="J266" s="14">
        <v>0</v>
      </c>
      <c r="K266" s="14">
        <v>0</v>
      </c>
      <c r="L266" s="14">
        <v>0</v>
      </c>
      <c r="M266" s="14">
        <v>0</v>
      </c>
      <c r="N266" s="14">
        <v>0</v>
      </c>
      <c r="O266" s="36">
        <v>0</v>
      </c>
      <c r="P266" s="36">
        <v>0</v>
      </c>
      <c r="Q266" s="36">
        <v>0</v>
      </c>
    </row>
    <row r="267" spans="1:17" s="21" customFormat="1" ht="31.5" hidden="1" x14ac:dyDescent="0.25">
      <c r="A267" s="26" t="s">
        <v>557</v>
      </c>
      <c r="B267" s="7" t="s">
        <v>449</v>
      </c>
      <c r="C267" s="25" t="s">
        <v>314</v>
      </c>
      <c r="D267" s="14">
        <v>0</v>
      </c>
      <c r="E267" s="14">
        <v>0</v>
      </c>
      <c r="F267" s="14">
        <v>0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0</v>
      </c>
      <c r="M267" s="14">
        <v>0</v>
      </c>
      <c r="N267" s="14">
        <v>0</v>
      </c>
      <c r="O267" s="36">
        <v>0</v>
      </c>
      <c r="P267" s="36">
        <v>0</v>
      </c>
      <c r="Q267" s="36">
        <v>0</v>
      </c>
    </row>
    <row r="268" spans="1:17" s="21" customFormat="1" hidden="1" x14ac:dyDescent="0.25">
      <c r="A268" s="26" t="s">
        <v>558</v>
      </c>
      <c r="B268" s="8" t="s">
        <v>51</v>
      </c>
      <c r="C268" s="25" t="s">
        <v>314</v>
      </c>
      <c r="D268" s="14">
        <v>0</v>
      </c>
      <c r="E268" s="14">
        <v>0</v>
      </c>
      <c r="F268" s="14">
        <v>0</v>
      </c>
      <c r="G268" s="14">
        <v>0</v>
      </c>
      <c r="H268" s="14">
        <v>0</v>
      </c>
      <c r="I268" s="14">
        <v>0</v>
      </c>
      <c r="J268" s="14">
        <v>0</v>
      </c>
      <c r="K268" s="14">
        <v>0</v>
      </c>
      <c r="L268" s="14">
        <v>0</v>
      </c>
      <c r="M268" s="14">
        <v>0</v>
      </c>
      <c r="N268" s="14">
        <v>0</v>
      </c>
      <c r="O268" s="36">
        <v>0</v>
      </c>
      <c r="P268" s="36">
        <v>0</v>
      </c>
      <c r="Q268" s="36">
        <v>0</v>
      </c>
    </row>
    <row r="269" spans="1:17" s="21" customFormat="1" hidden="1" x14ac:dyDescent="0.25">
      <c r="A269" s="26" t="s">
        <v>235</v>
      </c>
      <c r="B269" s="1" t="s">
        <v>621</v>
      </c>
      <c r="C269" s="25" t="s">
        <v>314</v>
      </c>
      <c r="D269" s="14">
        <v>0</v>
      </c>
      <c r="E269" s="14">
        <v>0</v>
      </c>
      <c r="F269" s="14"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14">
        <v>0</v>
      </c>
      <c r="N269" s="14">
        <v>0</v>
      </c>
      <c r="O269" s="36">
        <v>0</v>
      </c>
      <c r="P269" s="36">
        <v>0</v>
      </c>
      <c r="Q269" s="36">
        <v>0</v>
      </c>
    </row>
    <row r="270" spans="1:17" s="21" customFormat="1" hidden="1" x14ac:dyDescent="0.25">
      <c r="A270" s="26" t="s">
        <v>236</v>
      </c>
      <c r="B270" s="7" t="s">
        <v>51</v>
      </c>
      <c r="C270" s="25" t="s">
        <v>314</v>
      </c>
      <c r="D270" s="14">
        <v>0</v>
      </c>
      <c r="E270" s="14">
        <v>0</v>
      </c>
      <c r="F270" s="14">
        <v>0</v>
      </c>
      <c r="G270" s="14">
        <v>0</v>
      </c>
      <c r="H270" s="14">
        <v>0</v>
      </c>
      <c r="I270" s="14">
        <v>0</v>
      </c>
      <c r="J270" s="14">
        <v>0</v>
      </c>
      <c r="K270" s="14">
        <v>0</v>
      </c>
      <c r="L270" s="14">
        <v>0</v>
      </c>
      <c r="M270" s="14">
        <v>0</v>
      </c>
      <c r="N270" s="14">
        <v>0</v>
      </c>
      <c r="O270" s="36">
        <v>0</v>
      </c>
      <c r="P270" s="36">
        <v>0</v>
      </c>
      <c r="Q270" s="36">
        <v>0</v>
      </c>
    </row>
    <row r="271" spans="1:17" s="21" customFormat="1" hidden="1" x14ac:dyDescent="0.25">
      <c r="A271" s="26" t="s">
        <v>343</v>
      </c>
      <c r="B271" s="5" t="s">
        <v>311</v>
      </c>
      <c r="C271" s="25" t="s">
        <v>314</v>
      </c>
      <c r="D271" s="14">
        <v>0</v>
      </c>
      <c r="E271" s="14">
        <v>0</v>
      </c>
      <c r="F271" s="14">
        <v>0</v>
      </c>
      <c r="G271" s="14">
        <v>0</v>
      </c>
      <c r="H271" s="14">
        <v>0</v>
      </c>
      <c r="I271" s="14">
        <v>0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36">
        <v>0</v>
      </c>
      <c r="P271" s="36">
        <v>0</v>
      </c>
      <c r="Q271" s="36">
        <v>0</v>
      </c>
    </row>
    <row r="272" spans="1:17" s="21" customFormat="1" hidden="1" x14ac:dyDescent="0.25">
      <c r="A272" s="26" t="s">
        <v>344</v>
      </c>
      <c r="B272" s="7" t="s">
        <v>51</v>
      </c>
      <c r="C272" s="25" t="s">
        <v>314</v>
      </c>
      <c r="D272" s="14">
        <v>0</v>
      </c>
      <c r="E272" s="14">
        <v>0</v>
      </c>
      <c r="F272" s="14">
        <v>0</v>
      </c>
      <c r="G272" s="14">
        <v>0</v>
      </c>
      <c r="H272" s="14">
        <v>0</v>
      </c>
      <c r="I272" s="14">
        <v>0</v>
      </c>
      <c r="J272" s="14">
        <v>0</v>
      </c>
      <c r="K272" s="14">
        <v>0</v>
      </c>
      <c r="L272" s="14">
        <v>0</v>
      </c>
      <c r="M272" s="14">
        <v>0</v>
      </c>
      <c r="N272" s="14">
        <v>0</v>
      </c>
      <c r="O272" s="36">
        <v>0</v>
      </c>
      <c r="P272" s="36">
        <v>0</v>
      </c>
      <c r="Q272" s="36">
        <v>0</v>
      </c>
    </row>
    <row r="273" spans="1:17" s="21" customFormat="1" hidden="1" x14ac:dyDescent="0.25">
      <c r="A273" s="26" t="s">
        <v>345</v>
      </c>
      <c r="B273" s="5" t="s">
        <v>615</v>
      </c>
      <c r="C273" s="25" t="s">
        <v>314</v>
      </c>
      <c r="D273" s="14">
        <v>0</v>
      </c>
      <c r="E273" s="14">
        <v>0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0</v>
      </c>
      <c r="M273" s="14">
        <v>0</v>
      </c>
      <c r="N273" s="14">
        <v>0</v>
      </c>
      <c r="O273" s="36">
        <v>0</v>
      </c>
      <c r="P273" s="36">
        <v>0</v>
      </c>
      <c r="Q273" s="36">
        <v>0</v>
      </c>
    </row>
    <row r="274" spans="1:17" s="21" customFormat="1" hidden="1" x14ac:dyDescent="0.25">
      <c r="A274" s="26" t="s">
        <v>346</v>
      </c>
      <c r="B274" s="7" t="s">
        <v>51</v>
      </c>
      <c r="C274" s="25" t="s">
        <v>314</v>
      </c>
      <c r="D274" s="14">
        <v>0</v>
      </c>
      <c r="E274" s="14">
        <v>0</v>
      </c>
      <c r="F274" s="14">
        <v>0</v>
      </c>
      <c r="G274" s="14">
        <v>0</v>
      </c>
      <c r="H274" s="14">
        <v>0</v>
      </c>
      <c r="I274" s="14">
        <v>0</v>
      </c>
      <c r="J274" s="14">
        <v>0</v>
      </c>
      <c r="K274" s="14">
        <v>0</v>
      </c>
      <c r="L274" s="14">
        <v>0</v>
      </c>
      <c r="M274" s="14">
        <v>0</v>
      </c>
      <c r="N274" s="14">
        <v>0</v>
      </c>
      <c r="O274" s="36">
        <v>0</v>
      </c>
      <c r="P274" s="36">
        <v>0</v>
      </c>
      <c r="Q274" s="36">
        <v>0</v>
      </c>
    </row>
    <row r="275" spans="1:17" s="21" customFormat="1" hidden="1" x14ac:dyDescent="0.25">
      <c r="A275" s="26" t="s">
        <v>347</v>
      </c>
      <c r="B275" s="5" t="s">
        <v>312</v>
      </c>
      <c r="C275" s="25" t="s">
        <v>314</v>
      </c>
      <c r="D275" s="14">
        <v>0</v>
      </c>
      <c r="E275" s="14">
        <v>0</v>
      </c>
      <c r="F275" s="14">
        <v>0</v>
      </c>
      <c r="G275" s="14">
        <v>0</v>
      </c>
      <c r="H275" s="14">
        <v>0</v>
      </c>
      <c r="I275" s="14">
        <v>0</v>
      </c>
      <c r="J275" s="14">
        <v>0</v>
      </c>
      <c r="K275" s="14">
        <v>0</v>
      </c>
      <c r="L275" s="14">
        <v>0</v>
      </c>
      <c r="M275" s="14">
        <v>0</v>
      </c>
      <c r="N275" s="14">
        <v>0</v>
      </c>
      <c r="O275" s="36">
        <v>0</v>
      </c>
      <c r="P275" s="36">
        <v>0</v>
      </c>
      <c r="Q275" s="36">
        <v>0</v>
      </c>
    </row>
    <row r="276" spans="1:17" s="21" customFormat="1" hidden="1" x14ac:dyDescent="0.25">
      <c r="A276" s="26" t="s">
        <v>348</v>
      </c>
      <c r="B276" s="7" t="s">
        <v>51</v>
      </c>
      <c r="C276" s="25" t="s">
        <v>314</v>
      </c>
      <c r="D276" s="14">
        <v>0</v>
      </c>
      <c r="E276" s="14">
        <v>0</v>
      </c>
      <c r="F276" s="14">
        <v>0</v>
      </c>
      <c r="G276" s="14">
        <v>0</v>
      </c>
      <c r="H276" s="14">
        <v>0</v>
      </c>
      <c r="I276" s="14">
        <v>0</v>
      </c>
      <c r="J276" s="14">
        <v>0</v>
      </c>
      <c r="K276" s="14">
        <v>0</v>
      </c>
      <c r="L276" s="14">
        <v>0</v>
      </c>
      <c r="M276" s="14">
        <v>0</v>
      </c>
      <c r="N276" s="14">
        <v>0</v>
      </c>
      <c r="O276" s="36">
        <v>0</v>
      </c>
      <c r="P276" s="36">
        <v>0</v>
      </c>
      <c r="Q276" s="36">
        <v>0</v>
      </c>
    </row>
    <row r="277" spans="1:17" s="21" customFormat="1" ht="15.75" hidden="1" customHeight="1" x14ac:dyDescent="0.25">
      <c r="A277" s="26" t="s">
        <v>643</v>
      </c>
      <c r="B277" s="5" t="s">
        <v>313</v>
      </c>
      <c r="C277" s="25" t="s">
        <v>314</v>
      </c>
      <c r="D277" s="14">
        <v>1731.9008348099999</v>
      </c>
      <c r="E277" s="36">
        <v>1725.6019854900001</v>
      </c>
      <c r="F277" s="36">
        <v>1395.1919840777118</v>
      </c>
      <c r="G277" s="36">
        <v>1768.69845042</v>
      </c>
      <c r="H277" s="36">
        <v>1547.8892032627041</v>
      </c>
      <c r="I277" s="36">
        <f>G277/G27*I27</f>
        <v>1819.2935958394869</v>
      </c>
      <c r="J277" s="36">
        <v>1602.0954193547414</v>
      </c>
      <c r="K277" s="36">
        <f>I277/I27*K27</f>
        <v>1894.5070839049738</v>
      </c>
      <c r="L277" s="36">
        <v>1669.9130845010654</v>
      </c>
      <c r="M277" s="36">
        <f>K277/K27*M27</f>
        <v>1970.5704253636911</v>
      </c>
      <c r="N277" s="36">
        <f>M277/M27*N27</f>
        <v>2023.4490538533189</v>
      </c>
      <c r="O277" s="36">
        <v>0</v>
      </c>
      <c r="P277" s="36">
        <v>0</v>
      </c>
      <c r="Q277" s="36">
        <v>0</v>
      </c>
    </row>
    <row r="278" spans="1:17" s="21" customFormat="1" hidden="1" x14ac:dyDescent="0.25">
      <c r="A278" s="26" t="s">
        <v>349</v>
      </c>
      <c r="B278" s="7" t="s">
        <v>51</v>
      </c>
      <c r="C278" s="25" t="s">
        <v>314</v>
      </c>
      <c r="D278" s="14">
        <v>634.99465472000009</v>
      </c>
      <c r="E278" s="36">
        <v>539.77643598999998</v>
      </c>
      <c r="F278" s="36">
        <v>436.42262991105508</v>
      </c>
      <c r="G278" s="36">
        <v>509.09643043996095</v>
      </c>
      <c r="H278" s="36">
        <v>484.18703992583289</v>
      </c>
      <c r="I278" s="36">
        <f>G278/G277*I277</f>
        <v>523.65957314217508</v>
      </c>
      <c r="J278" s="36">
        <v>501.14299986137689</v>
      </c>
      <c r="K278" s="36">
        <f>I278/I277*K277</f>
        <v>545.30877981501715</v>
      </c>
      <c r="L278" s="36">
        <v>522.35668522895105</v>
      </c>
      <c r="M278" s="36">
        <f>K278/K277*M277</f>
        <v>567.20260553458706</v>
      </c>
      <c r="N278" s="36">
        <f>M278/M277*N277</f>
        <v>582.42301860400414</v>
      </c>
      <c r="O278" s="36">
        <v>0</v>
      </c>
      <c r="P278" s="36">
        <v>0</v>
      </c>
      <c r="Q278" s="36">
        <v>0</v>
      </c>
    </row>
    <row r="279" spans="1:17" s="21" customFormat="1" hidden="1" x14ac:dyDescent="0.25">
      <c r="A279" s="26" t="s">
        <v>460</v>
      </c>
      <c r="B279" s="5" t="s">
        <v>622</v>
      </c>
      <c r="C279" s="25" t="s">
        <v>314</v>
      </c>
      <c r="D279" s="14">
        <v>0</v>
      </c>
      <c r="E279" s="14">
        <v>0</v>
      </c>
      <c r="F279" s="14">
        <v>0</v>
      </c>
      <c r="G279" s="14">
        <v>0</v>
      </c>
      <c r="H279" s="14">
        <v>0</v>
      </c>
      <c r="I279" s="14">
        <v>0</v>
      </c>
      <c r="J279" s="14">
        <v>0</v>
      </c>
      <c r="K279" s="14">
        <v>0</v>
      </c>
      <c r="L279" s="14">
        <v>0</v>
      </c>
      <c r="M279" s="14">
        <v>0</v>
      </c>
      <c r="N279" s="14">
        <v>0</v>
      </c>
      <c r="O279" s="36">
        <v>0</v>
      </c>
      <c r="P279" s="36">
        <v>0</v>
      </c>
      <c r="Q279" s="36">
        <v>0</v>
      </c>
    </row>
    <row r="280" spans="1:17" s="21" customFormat="1" hidden="1" x14ac:dyDescent="0.25">
      <c r="A280" s="26" t="s">
        <v>350</v>
      </c>
      <c r="B280" s="7" t="s">
        <v>51</v>
      </c>
      <c r="C280" s="25" t="s">
        <v>314</v>
      </c>
      <c r="D280" s="14">
        <v>0</v>
      </c>
      <c r="E280" s="14">
        <v>0</v>
      </c>
      <c r="F280" s="14">
        <v>0</v>
      </c>
      <c r="G280" s="14">
        <v>0</v>
      </c>
      <c r="H280" s="14">
        <v>0</v>
      </c>
      <c r="I280" s="14">
        <v>0</v>
      </c>
      <c r="J280" s="14">
        <v>0</v>
      </c>
      <c r="K280" s="14">
        <v>0</v>
      </c>
      <c r="L280" s="14">
        <v>0</v>
      </c>
      <c r="M280" s="14">
        <v>0</v>
      </c>
      <c r="N280" s="14">
        <v>0</v>
      </c>
      <c r="O280" s="36">
        <v>0</v>
      </c>
      <c r="P280" s="36">
        <v>0</v>
      </c>
      <c r="Q280" s="36">
        <v>0</v>
      </c>
    </row>
    <row r="281" spans="1:17" s="21" customFormat="1" ht="31.5" hidden="1" x14ac:dyDescent="0.25">
      <c r="A281" s="26" t="s">
        <v>351</v>
      </c>
      <c r="B281" s="1" t="s">
        <v>598</v>
      </c>
      <c r="C281" s="25" t="s">
        <v>314</v>
      </c>
      <c r="D281" s="14">
        <v>0</v>
      </c>
      <c r="E281" s="14">
        <v>0</v>
      </c>
      <c r="F281" s="14">
        <v>0</v>
      </c>
      <c r="G281" s="14">
        <v>0</v>
      </c>
      <c r="H281" s="14">
        <v>0</v>
      </c>
      <c r="I281" s="14">
        <v>0</v>
      </c>
      <c r="J281" s="14">
        <v>0</v>
      </c>
      <c r="K281" s="14">
        <v>0</v>
      </c>
      <c r="L281" s="14">
        <v>0</v>
      </c>
      <c r="M281" s="14">
        <v>0</v>
      </c>
      <c r="N281" s="14">
        <v>0</v>
      </c>
      <c r="O281" s="36">
        <v>0</v>
      </c>
      <c r="P281" s="36">
        <v>0</v>
      </c>
      <c r="Q281" s="36">
        <v>0</v>
      </c>
    </row>
    <row r="282" spans="1:17" s="21" customFormat="1" hidden="1" x14ac:dyDescent="0.25">
      <c r="A282" s="26" t="s">
        <v>352</v>
      </c>
      <c r="B282" s="7" t="s">
        <v>51</v>
      </c>
      <c r="C282" s="25" t="s">
        <v>314</v>
      </c>
      <c r="D282" s="14">
        <v>0</v>
      </c>
      <c r="E282" s="14">
        <v>0</v>
      </c>
      <c r="F282" s="14">
        <v>0</v>
      </c>
      <c r="G282" s="14">
        <v>0</v>
      </c>
      <c r="H282" s="14">
        <v>0</v>
      </c>
      <c r="I282" s="14">
        <v>0</v>
      </c>
      <c r="J282" s="14">
        <v>0</v>
      </c>
      <c r="K282" s="14">
        <v>0</v>
      </c>
      <c r="L282" s="14">
        <v>0</v>
      </c>
      <c r="M282" s="14">
        <v>0</v>
      </c>
      <c r="N282" s="14">
        <v>0</v>
      </c>
      <c r="O282" s="36">
        <v>0</v>
      </c>
      <c r="P282" s="36">
        <v>0</v>
      </c>
      <c r="Q282" s="36">
        <v>0</v>
      </c>
    </row>
    <row r="283" spans="1:17" s="21" customFormat="1" hidden="1" x14ac:dyDescent="0.25">
      <c r="A283" s="26" t="s">
        <v>559</v>
      </c>
      <c r="B283" s="7" t="s">
        <v>208</v>
      </c>
      <c r="C283" s="25" t="s">
        <v>314</v>
      </c>
      <c r="D283" s="14">
        <v>0</v>
      </c>
      <c r="E283" s="14">
        <v>0</v>
      </c>
      <c r="F283" s="14">
        <v>0</v>
      </c>
      <c r="G283" s="14">
        <v>0</v>
      </c>
      <c r="H283" s="14">
        <v>0</v>
      </c>
      <c r="I283" s="14">
        <v>0</v>
      </c>
      <c r="J283" s="14">
        <v>0</v>
      </c>
      <c r="K283" s="14">
        <v>0</v>
      </c>
      <c r="L283" s="14">
        <v>0</v>
      </c>
      <c r="M283" s="14">
        <v>0</v>
      </c>
      <c r="N283" s="14">
        <v>0</v>
      </c>
      <c r="O283" s="36">
        <v>0</v>
      </c>
      <c r="P283" s="36">
        <v>0</v>
      </c>
      <c r="Q283" s="36">
        <v>0</v>
      </c>
    </row>
    <row r="284" spans="1:17" s="21" customFormat="1" hidden="1" x14ac:dyDescent="0.25">
      <c r="A284" s="26" t="s">
        <v>561</v>
      </c>
      <c r="B284" s="8" t="s">
        <v>51</v>
      </c>
      <c r="C284" s="25" t="s">
        <v>314</v>
      </c>
      <c r="D284" s="14">
        <v>0</v>
      </c>
      <c r="E284" s="14">
        <v>0</v>
      </c>
      <c r="F284" s="14">
        <v>0</v>
      </c>
      <c r="G284" s="14">
        <v>0</v>
      </c>
      <c r="H284" s="14">
        <v>0</v>
      </c>
      <c r="I284" s="14">
        <v>0</v>
      </c>
      <c r="J284" s="14">
        <v>0</v>
      </c>
      <c r="K284" s="14">
        <v>0</v>
      </c>
      <c r="L284" s="14">
        <v>0</v>
      </c>
      <c r="M284" s="14">
        <v>0</v>
      </c>
      <c r="N284" s="14">
        <v>0</v>
      </c>
      <c r="O284" s="36">
        <v>0</v>
      </c>
      <c r="P284" s="36">
        <v>0</v>
      </c>
      <c r="Q284" s="36">
        <v>0</v>
      </c>
    </row>
    <row r="285" spans="1:17" s="21" customFormat="1" hidden="1" x14ac:dyDescent="0.25">
      <c r="A285" s="26" t="s">
        <v>560</v>
      </c>
      <c r="B285" s="7" t="s">
        <v>196</v>
      </c>
      <c r="C285" s="25" t="s">
        <v>314</v>
      </c>
      <c r="D285" s="14">
        <v>0</v>
      </c>
      <c r="E285" s="14">
        <v>0</v>
      </c>
      <c r="F285" s="14">
        <v>0</v>
      </c>
      <c r="G285" s="14">
        <v>0</v>
      </c>
      <c r="H285" s="14">
        <v>0</v>
      </c>
      <c r="I285" s="14">
        <v>0</v>
      </c>
      <c r="J285" s="14">
        <v>0</v>
      </c>
      <c r="K285" s="14">
        <v>0</v>
      </c>
      <c r="L285" s="14">
        <v>0</v>
      </c>
      <c r="M285" s="14">
        <v>0</v>
      </c>
      <c r="N285" s="14">
        <v>0</v>
      </c>
      <c r="O285" s="36">
        <v>0</v>
      </c>
      <c r="P285" s="36">
        <v>0</v>
      </c>
      <c r="Q285" s="36">
        <v>0</v>
      </c>
    </row>
    <row r="286" spans="1:17" s="21" customFormat="1" hidden="1" x14ac:dyDescent="0.25">
      <c r="A286" s="26" t="s">
        <v>562</v>
      </c>
      <c r="B286" s="8" t="s">
        <v>51</v>
      </c>
      <c r="C286" s="25" t="s">
        <v>314</v>
      </c>
      <c r="D286" s="14">
        <v>0</v>
      </c>
      <c r="E286" s="14">
        <v>0</v>
      </c>
      <c r="F286" s="14">
        <v>0</v>
      </c>
      <c r="G286" s="14">
        <v>0</v>
      </c>
      <c r="H286" s="14">
        <v>0</v>
      </c>
      <c r="I286" s="14">
        <v>0</v>
      </c>
      <c r="J286" s="14">
        <v>0</v>
      </c>
      <c r="K286" s="14">
        <v>0</v>
      </c>
      <c r="L286" s="14">
        <v>0</v>
      </c>
      <c r="M286" s="14">
        <v>0</v>
      </c>
      <c r="N286" s="14">
        <v>0</v>
      </c>
      <c r="O286" s="36">
        <v>0</v>
      </c>
      <c r="P286" s="36">
        <v>0</v>
      </c>
      <c r="Q286" s="36">
        <v>0</v>
      </c>
    </row>
    <row r="287" spans="1:17" s="21" customFormat="1" hidden="1" x14ac:dyDescent="0.25">
      <c r="A287" s="26" t="s">
        <v>353</v>
      </c>
      <c r="B287" s="1" t="s">
        <v>361</v>
      </c>
      <c r="C287" s="25" t="s">
        <v>314</v>
      </c>
      <c r="D287" s="14">
        <v>992.93979023999998</v>
      </c>
      <c r="E287" s="36">
        <v>445.7397982</v>
      </c>
      <c r="F287" s="36">
        <v>454.67760731295999</v>
      </c>
      <c r="G287" s="36">
        <v>498.62502269000004</v>
      </c>
      <c r="H287" s="36">
        <v>460.26671727826431</v>
      </c>
      <c r="I287" s="36">
        <f>(G287-G288)*1.058+I288</f>
        <v>503.63817460749777</v>
      </c>
      <c r="J287" s="36">
        <v>465.81324354859487</v>
      </c>
      <c r="K287" s="36">
        <f>(I287-I288)*1.043+K288</f>
        <v>507.5703872511985</v>
      </c>
      <c r="L287" s="36">
        <v>471.58163086973866</v>
      </c>
      <c r="M287" s="36">
        <f>(K287-K288)*1.04+M288</f>
        <v>511.38554798364487</v>
      </c>
      <c r="N287" s="36">
        <f>(M287-M288)*1.04+N288</f>
        <v>515.35331514538916</v>
      </c>
      <c r="O287" s="36">
        <v>0</v>
      </c>
      <c r="P287" s="36">
        <v>0</v>
      </c>
      <c r="Q287" s="36">
        <v>0</v>
      </c>
    </row>
    <row r="288" spans="1:17" s="21" customFormat="1" hidden="1" x14ac:dyDescent="0.25">
      <c r="A288" s="26" t="s">
        <v>354</v>
      </c>
      <c r="B288" s="7" t="s">
        <v>51</v>
      </c>
      <c r="C288" s="25" t="s">
        <v>314</v>
      </c>
      <c r="D288" s="14">
        <v>754.11409102999994</v>
      </c>
      <c r="E288" s="36">
        <v>321.60356051999997</v>
      </c>
      <c r="F288" s="36">
        <v>321.60356051999997</v>
      </c>
      <c r="G288" s="36">
        <v>412.19136894003907</v>
      </c>
      <c r="H288" s="36">
        <v>321.60356051999997</v>
      </c>
      <c r="I288" s="36">
        <f>G288</f>
        <v>412.19136894003907</v>
      </c>
      <c r="J288" s="36">
        <v>321.60356051999997</v>
      </c>
      <c r="K288" s="36">
        <f>I288</f>
        <v>412.19136894003907</v>
      </c>
      <c r="L288" s="36">
        <v>321.60356051999997</v>
      </c>
      <c r="M288" s="36">
        <f>K288</f>
        <v>412.19136894003907</v>
      </c>
      <c r="N288" s="36">
        <f>M288</f>
        <v>412.19136894003907</v>
      </c>
      <c r="O288" s="36">
        <v>0</v>
      </c>
      <c r="P288" s="36">
        <v>0</v>
      </c>
      <c r="Q288" s="36">
        <v>0</v>
      </c>
    </row>
    <row r="289" spans="1:17" s="21" customFormat="1" hidden="1" x14ac:dyDescent="0.25">
      <c r="A289" s="26" t="s">
        <v>135</v>
      </c>
      <c r="B289" s="6" t="s">
        <v>599</v>
      </c>
      <c r="C289" s="25" t="s">
        <v>314</v>
      </c>
      <c r="D289" s="36">
        <f>D290+D292+D297+D299+D301+D303+D305+D307+D309+D311</f>
        <v>2185.7195448500006</v>
      </c>
      <c r="E289" s="36">
        <f t="shared" ref="E289" si="241">E290+E292+E297+E299+E301+E303+E305+E307+E309+E311</f>
        <v>2044.2767212400001</v>
      </c>
      <c r="F289" s="36">
        <f>F290+F292+F297+F299+F301+F303+F305+F307+F309+F311</f>
        <v>1714.8102641601624</v>
      </c>
      <c r="G289" s="36">
        <f t="shared" ref="G289:Q289" si="242">G290+G292+G297+G299+G301+G303+G305+G307+G309+G311</f>
        <v>1984.5984112400001</v>
      </c>
      <c r="H289" s="36">
        <f t="shared" si="242"/>
        <v>1866.7002039559088</v>
      </c>
      <c r="I289" s="36">
        <f t="shared" si="242"/>
        <v>2062.8595048816251</v>
      </c>
      <c r="J289" s="36">
        <f t="shared" ref="J289:K289" si="243">J290+J292+J297+J299+J301+J303+J305+J307+J309+J311</f>
        <v>1940.87400526908</v>
      </c>
      <c r="K289" s="36">
        <f t="shared" si="243"/>
        <v>2148.2524685528902</v>
      </c>
      <c r="L289" s="36">
        <f t="shared" ref="L289:M289" si="244">L290+L292+L297+L299+L301+L303+L305+L307+L309+L311</f>
        <v>2019.4455526830636</v>
      </c>
      <c r="M289" s="36">
        <f t="shared" si="244"/>
        <v>2216.4266343485979</v>
      </c>
      <c r="N289" s="36">
        <f t="shared" ref="N289" si="245">N290+N292+N297+N299+N301+N303+N305+N307+N309+N311</f>
        <v>2249.4981122243471</v>
      </c>
      <c r="O289" s="36">
        <f t="shared" si="242"/>
        <v>0</v>
      </c>
      <c r="P289" s="36">
        <f t="shared" si="242"/>
        <v>0</v>
      </c>
      <c r="Q289" s="36">
        <f t="shared" si="242"/>
        <v>0</v>
      </c>
    </row>
    <row r="290" spans="1:17" s="21" customFormat="1" hidden="1" x14ac:dyDescent="0.25">
      <c r="A290" s="26" t="s">
        <v>237</v>
      </c>
      <c r="B290" s="1" t="s">
        <v>132</v>
      </c>
      <c r="C290" s="25" t="s">
        <v>314</v>
      </c>
      <c r="D290" s="14">
        <v>0</v>
      </c>
      <c r="E290" s="14">
        <v>0</v>
      </c>
      <c r="F290" s="14">
        <v>0</v>
      </c>
      <c r="G290" s="14">
        <v>0</v>
      </c>
      <c r="H290" s="14">
        <v>0</v>
      </c>
      <c r="I290" s="14">
        <v>0</v>
      </c>
      <c r="J290" s="14">
        <v>0</v>
      </c>
      <c r="K290" s="14">
        <v>0</v>
      </c>
      <c r="L290" s="14">
        <v>0</v>
      </c>
      <c r="M290" s="14">
        <v>0</v>
      </c>
      <c r="N290" s="14">
        <v>0</v>
      </c>
      <c r="O290" s="36">
        <v>0</v>
      </c>
      <c r="P290" s="36">
        <v>0</v>
      </c>
      <c r="Q290" s="36">
        <v>0</v>
      </c>
    </row>
    <row r="291" spans="1:17" s="21" customFormat="1" hidden="1" x14ac:dyDescent="0.25">
      <c r="A291" s="26" t="s">
        <v>238</v>
      </c>
      <c r="B291" s="7" t="s">
        <v>51</v>
      </c>
      <c r="C291" s="25" t="s">
        <v>314</v>
      </c>
      <c r="D291" s="14">
        <v>0</v>
      </c>
      <c r="E291" s="14">
        <v>0</v>
      </c>
      <c r="F291" s="14">
        <v>0</v>
      </c>
      <c r="G291" s="14">
        <v>0</v>
      </c>
      <c r="H291" s="14">
        <v>0</v>
      </c>
      <c r="I291" s="14">
        <v>0</v>
      </c>
      <c r="J291" s="14">
        <v>0</v>
      </c>
      <c r="K291" s="14">
        <v>0</v>
      </c>
      <c r="L291" s="14">
        <v>0</v>
      </c>
      <c r="M291" s="14">
        <v>0</v>
      </c>
      <c r="N291" s="14">
        <v>0</v>
      </c>
      <c r="O291" s="36">
        <v>0</v>
      </c>
      <c r="P291" s="36">
        <v>0</v>
      </c>
      <c r="Q291" s="36">
        <v>0</v>
      </c>
    </row>
    <row r="292" spans="1:17" s="21" customFormat="1" hidden="1" x14ac:dyDescent="0.25">
      <c r="A292" s="26" t="s">
        <v>239</v>
      </c>
      <c r="B292" s="1" t="s">
        <v>600</v>
      </c>
      <c r="C292" s="25" t="s">
        <v>314</v>
      </c>
      <c r="D292" s="36">
        <f>D293+D295</f>
        <v>740.79546030999995</v>
      </c>
      <c r="E292" s="36">
        <f t="shared" ref="E292" si="246">E293+E295</f>
        <v>1193.91656846</v>
      </c>
      <c r="F292" s="36">
        <f t="shared" ref="F292:Q292" si="247">F293+F295</f>
        <v>915.0813868779311</v>
      </c>
      <c r="G292" s="36">
        <f t="shared" si="247"/>
        <v>1092.7859161299998</v>
      </c>
      <c r="H292" s="36">
        <f t="shared" si="247"/>
        <v>1007.2758393198769</v>
      </c>
      <c r="I292" s="36">
        <f t="shared" si="247"/>
        <v>1169.8708101204384</v>
      </c>
      <c r="J292" s="36">
        <f t="shared" ref="J292:K292" si="248">J293+J295</f>
        <v>1058.5528672046721</v>
      </c>
      <c r="K292" s="36">
        <f t="shared" si="248"/>
        <v>1237.4782474689312</v>
      </c>
      <c r="L292" s="36">
        <f t="shared" ref="L292:M292" si="249">L293+L295</f>
        <v>1120.452277987381</v>
      </c>
      <c r="M292" s="36">
        <f t="shared" si="249"/>
        <v>1288.3963165831892</v>
      </c>
      <c r="N292" s="36">
        <f t="shared" ref="N292" si="250">N293+N295</f>
        <v>1339.9312213560115</v>
      </c>
      <c r="O292" s="36">
        <f t="shared" si="247"/>
        <v>0</v>
      </c>
      <c r="P292" s="36">
        <f t="shared" si="247"/>
        <v>0</v>
      </c>
      <c r="Q292" s="36">
        <f t="shared" si="247"/>
        <v>0</v>
      </c>
    </row>
    <row r="293" spans="1:17" s="21" customFormat="1" hidden="1" x14ac:dyDescent="0.25">
      <c r="A293" s="26" t="s">
        <v>241</v>
      </c>
      <c r="B293" s="7" t="s">
        <v>203</v>
      </c>
      <c r="C293" s="25" t="s">
        <v>314</v>
      </c>
      <c r="D293" s="14">
        <v>740.42663089999996</v>
      </c>
      <c r="E293" s="14">
        <v>791.21052468999994</v>
      </c>
      <c r="F293" s="36">
        <v>606.42597931247133</v>
      </c>
      <c r="G293" s="36">
        <v>721.37934409999968</v>
      </c>
      <c r="H293" s="36">
        <v>667.52339852677142</v>
      </c>
      <c r="I293" s="36">
        <f>G293*(I$51/G$51)</f>
        <v>772.26529481189152</v>
      </c>
      <c r="J293" s="36">
        <v>701.50477143761373</v>
      </c>
      <c r="K293" s="36">
        <f>I293*(K$51/I$51)</f>
        <v>816.89490440958298</v>
      </c>
      <c r="L293" s="36">
        <v>742.52561542050694</v>
      </c>
      <c r="M293" s="36">
        <f>K293*(M$51/K$51)</f>
        <v>850.50738308295593</v>
      </c>
      <c r="N293" s="36">
        <f>M293*(N$51/M$51)</f>
        <v>884.52705267654903</v>
      </c>
      <c r="O293" s="36">
        <v>0</v>
      </c>
      <c r="P293" s="36">
        <v>0</v>
      </c>
      <c r="Q293" s="36">
        <v>0</v>
      </c>
    </row>
    <row r="294" spans="1:17" s="21" customFormat="1" hidden="1" x14ac:dyDescent="0.25">
      <c r="A294" s="26" t="s">
        <v>242</v>
      </c>
      <c r="B294" s="8" t="s">
        <v>51</v>
      </c>
      <c r="C294" s="25" t="s">
        <v>314</v>
      </c>
      <c r="D294" s="14">
        <v>0</v>
      </c>
      <c r="E294" s="14">
        <v>0</v>
      </c>
      <c r="F294" s="36">
        <v>0</v>
      </c>
      <c r="G294" s="36">
        <v>0</v>
      </c>
      <c r="H294" s="36">
        <v>0</v>
      </c>
      <c r="I294" s="36">
        <v>0</v>
      </c>
      <c r="J294" s="36">
        <v>0</v>
      </c>
      <c r="K294" s="36">
        <v>0</v>
      </c>
      <c r="L294" s="36">
        <v>0</v>
      </c>
      <c r="M294" s="36">
        <v>0</v>
      </c>
      <c r="N294" s="36">
        <v>0</v>
      </c>
      <c r="O294" s="36">
        <v>0</v>
      </c>
      <c r="P294" s="36">
        <v>0</v>
      </c>
      <c r="Q294" s="36">
        <v>0</v>
      </c>
    </row>
    <row r="295" spans="1:17" s="21" customFormat="1" hidden="1" x14ac:dyDescent="0.25">
      <c r="A295" s="26" t="s">
        <v>243</v>
      </c>
      <c r="B295" s="7" t="s">
        <v>263</v>
      </c>
      <c r="C295" s="25" t="s">
        <v>314</v>
      </c>
      <c r="D295" s="14">
        <v>0.36882940999999997</v>
      </c>
      <c r="E295" s="14">
        <v>402.70604377000001</v>
      </c>
      <c r="F295" s="36">
        <v>308.65540756545977</v>
      </c>
      <c r="G295" s="36">
        <v>371.40657203000001</v>
      </c>
      <c r="H295" s="36">
        <v>339.75244079310551</v>
      </c>
      <c r="I295" s="36">
        <f>G295*(I$51/G$51)</f>
        <v>397.6055153085469</v>
      </c>
      <c r="J295" s="36">
        <v>357.04809576705827</v>
      </c>
      <c r="K295" s="36">
        <f>I295*(K$51/I$51)</f>
        <v>420.58334305934812</v>
      </c>
      <c r="L295" s="36">
        <v>377.92666256687392</v>
      </c>
      <c r="M295" s="36">
        <f>K295*(M$51/K$51)</f>
        <v>437.88893350023324</v>
      </c>
      <c r="N295" s="36">
        <f>M295*(N$51/M$51)</f>
        <v>455.40416867946249</v>
      </c>
      <c r="O295" s="36">
        <v>0</v>
      </c>
      <c r="P295" s="36">
        <v>0</v>
      </c>
      <c r="Q295" s="36">
        <v>0</v>
      </c>
    </row>
    <row r="296" spans="1:17" s="21" customFormat="1" hidden="1" x14ac:dyDescent="0.25">
      <c r="A296" s="26" t="s">
        <v>244</v>
      </c>
      <c r="B296" s="8" t="s">
        <v>51</v>
      </c>
      <c r="C296" s="25" t="s">
        <v>314</v>
      </c>
      <c r="D296" s="14">
        <v>0</v>
      </c>
      <c r="E296" s="14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</row>
    <row r="297" spans="1:17" s="21" customFormat="1" ht="31.5" hidden="1" x14ac:dyDescent="0.25">
      <c r="A297" s="26" t="s">
        <v>240</v>
      </c>
      <c r="B297" s="1" t="s">
        <v>468</v>
      </c>
      <c r="C297" s="25" t="s">
        <v>314</v>
      </c>
      <c r="D297" s="14">
        <v>3.9686220199999998</v>
      </c>
      <c r="E297" s="14">
        <v>4.9437918900000009</v>
      </c>
      <c r="F297" s="36">
        <v>3.7515894694446055</v>
      </c>
      <c r="G297" s="36">
        <v>4.2672576200000005</v>
      </c>
      <c r="H297" s="36">
        <v>3.7740171448649544</v>
      </c>
      <c r="I297" s="36">
        <f>G297*(I$58/G$58)</f>
        <v>4.0840975598378195</v>
      </c>
      <c r="J297" s="36">
        <v>3.7740171448649544</v>
      </c>
      <c r="K297" s="36">
        <f>I297*(K$58/I$58)</f>
        <v>4.0840975600182778</v>
      </c>
      <c r="L297" s="36">
        <v>4.1547124465154788</v>
      </c>
      <c r="M297" s="36">
        <f>K297*(M$58/K$58)</f>
        <v>4.0840975600182778</v>
      </c>
      <c r="N297" s="36">
        <f>M297*(N$58/M$58)</f>
        <v>4.0840975600182778</v>
      </c>
      <c r="O297" s="36">
        <v>0</v>
      </c>
      <c r="P297" s="36">
        <v>0</v>
      </c>
      <c r="Q297" s="36">
        <v>0</v>
      </c>
    </row>
    <row r="298" spans="1:17" s="21" customFormat="1" hidden="1" x14ac:dyDescent="0.25">
      <c r="A298" s="26" t="s">
        <v>245</v>
      </c>
      <c r="B298" s="7" t="s">
        <v>51</v>
      </c>
      <c r="C298" s="25" t="s">
        <v>314</v>
      </c>
      <c r="D298" s="14">
        <v>0</v>
      </c>
      <c r="E298" s="14">
        <v>0</v>
      </c>
      <c r="F298" s="36">
        <v>0</v>
      </c>
      <c r="G298" s="36">
        <v>0</v>
      </c>
      <c r="H298" s="36">
        <v>0</v>
      </c>
      <c r="I298" s="36">
        <v>0</v>
      </c>
      <c r="J298" s="36">
        <v>0</v>
      </c>
      <c r="K298" s="36">
        <v>0</v>
      </c>
      <c r="L298" s="36">
        <v>0</v>
      </c>
      <c r="M298" s="36">
        <v>0</v>
      </c>
      <c r="N298" s="36">
        <v>0</v>
      </c>
      <c r="O298" s="36">
        <v>0</v>
      </c>
      <c r="P298" s="36">
        <v>0</v>
      </c>
      <c r="Q298" s="36">
        <v>0</v>
      </c>
    </row>
    <row r="299" spans="1:17" s="21" customFormat="1" hidden="1" x14ac:dyDescent="0.25">
      <c r="A299" s="26" t="s">
        <v>246</v>
      </c>
      <c r="B299" s="1" t="s">
        <v>264</v>
      </c>
      <c r="C299" s="25" t="s">
        <v>314</v>
      </c>
      <c r="D299" s="14">
        <v>533.79062997999995</v>
      </c>
      <c r="E299" s="14">
        <v>453.26400124000003</v>
      </c>
      <c r="F299" s="36">
        <v>375.58995826798684</v>
      </c>
      <c r="G299" s="36">
        <v>496.60299672000002</v>
      </c>
      <c r="H299" s="36">
        <v>417.60675010548545</v>
      </c>
      <c r="I299" s="36">
        <f>G299*(I$59/G$59)</f>
        <v>475.28770646668863</v>
      </c>
      <c r="J299" s="36">
        <v>422.98177963843403</v>
      </c>
      <c r="K299" s="36">
        <f>I299*(K$59/I$59)</f>
        <v>475.2877064876896</v>
      </c>
      <c r="L299" s="36">
        <v>421.0506073168138</v>
      </c>
      <c r="M299" s="36">
        <f>K299*(M$59/K$59)</f>
        <v>475.2877064876896</v>
      </c>
      <c r="N299" s="36">
        <f>M299*(N$59/M$59)</f>
        <v>475.2877064876896</v>
      </c>
      <c r="O299" s="36">
        <v>0</v>
      </c>
      <c r="P299" s="36">
        <v>0</v>
      </c>
      <c r="Q299" s="36">
        <v>0</v>
      </c>
    </row>
    <row r="300" spans="1:17" s="21" customFormat="1" hidden="1" x14ac:dyDescent="0.25">
      <c r="A300" s="26" t="s">
        <v>251</v>
      </c>
      <c r="B300" s="7" t="s">
        <v>51</v>
      </c>
      <c r="C300" s="25" t="s">
        <v>314</v>
      </c>
      <c r="D300" s="14">
        <v>0</v>
      </c>
      <c r="E300" s="14">
        <v>0</v>
      </c>
      <c r="F300" s="36">
        <v>0</v>
      </c>
      <c r="G300" s="36">
        <v>0</v>
      </c>
      <c r="H300" s="36">
        <v>0</v>
      </c>
      <c r="I300" s="36">
        <f>G300*(I$59/G$59)</f>
        <v>0</v>
      </c>
      <c r="J300" s="36">
        <v>0</v>
      </c>
      <c r="K300" s="36">
        <f>I300*(K$59/I$59)</f>
        <v>0</v>
      </c>
      <c r="L300" s="36">
        <v>0</v>
      </c>
      <c r="M300" s="36">
        <f>K300*(M$59/K$59)</f>
        <v>0</v>
      </c>
      <c r="N300" s="36">
        <f>L300*(N$59/L$59)</f>
        <v>0</v>
      </c>
      <c r="O300" s="36">
        <v>0</v>
      </c>
      <c r="P300" s="36">
        <v>0</v>
      </c>
      <c r="Q300" s="36">
        <v>0</v>
      </c>
    </row>
    <row r="301" spans="1:17" s="21" customFormat="1" hidden="1" x14ac:dyDescent="0.25">
      <c r="A301" s="26" t="s">
        <v>247</v>
      </c>
      <c r="B301" s="1" t="s">
        <v>265</v>
      </c>
      <c r="C301" s="25" t="s">
        <v>314</v>
      </c>
      <c r="D301" s="14">
        <v>0</v>
      </c>
      <c r="E301" s="14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</row>
    <row r="302" spans="1:17" s="21" customFormat="1" hidden="1" x14ac:dyDescent="0.25">
      <c r="A302" s="26" t="s">
        <v>252</v>
      </c>
      <c r="B302" s="7" t="s">
        <v>51</v>
      </c>
      <c r="C302" s="25" t="s">
        <v>314</v>
      </c>
      <c r="D302" s="14">
        <v>0</v>
      </c>
      <c r="E302" s="14">
        <v>0</v>
      </c>
      <c r="F302" s="36">
        <v>0</v>
      </c>
      <c r="G302" s="36">
        <v>0</v>
      </c>
      <c r="H302" s="36">
        <v>0</v>
      </c>
      <c r="I302" s="36">
        <v>0</v>
      </c>
      <c r="J302" s="36">
        <v>0</v>
      </c>
      <c r="K302" s="36">
        <v>0</v>
      </c>
      <c r="L302" s="36">
        <v>0</v>
      </c>
      <c r="M302" s="36">
        <v>0</v>
      </c>
      <c r="N302" s="36">
        <v>0</v>
      </c>
      <c r="O302" s="36">
        <v>0</v>
      </c>
      <c r="P302" s="36">
        <v>0</v>
      </c>
      <c r="Q302" s="36">
        <v>0</v>
      </c>
    </row>
    <row r="303" spans="1:17" s="21" customFormat="1" hidden="1" x14ac:dyDescent="0.25">
      <c r="A303" s="26" t="s">
        <v>248</v>
      </c>
      <c r="B303" s="1" t="s">
        <v>266</v>
      </c>
      <c r="C303" s="25" t="s">
        <v>314</v>
      </c>
      <c r="D303" s="14">
        <v>280.47020133000001</v>
      </c>
      <c r="E303" s="14">
        <v>191.48207434</v>
      </c>
      <c r="F303" s="36">
        <v>205.26878369248001</v>
      </c>
      <c r="G303" s="36">
        <v>232.08875827</v>
      </c>
      <c r="H303" s="36">
        <v>213.89007260756418</v>
      </c>
      <c r="I303" s="36">
        <f>G303*1.058</f>
        <v>245.54990624966001</v>
      </c>
      <c r="J303" s="36">
        <v>222.44567551186677</v>
      </c>
      <c r="K303" s="36">
        <f>I303*1.043</f>
        <v>256.1085522183954</v>
      </c>
      <c r="L303" s="36">
        <v>231.34350253234143</v>
      </c>
      <c r="M303" s="36">
        <f>K303*1.04</f>
        <v>266.35289430713124</v>
      </c>
      <c r="N303" s="36">
        <f>L303*1.04</f>
        <v>240.59724263363509</v>
      </c>
      <c r="O303" s="36">
        <v>0</v>
      </c>
      <c r="P303" s="36">
        <v>0</v>
      </c>
      <c r="Q303" s="36">
        <v>0</v>
      </c>
    </row>
    <row r="304" spans="1:17" s="21" customFormat="1" hidden="1" x14ac:dyDescent="0.25">
      <c r="A304" s="26" t="s">
        <v>253</v>
      </c>
      <c r="B304" s="7" t="s">
        <v>51</v>
      </c>
      <c r="C304" s="25" t="s">
        <v>314</v>
      </c>
      <c r="D304" s="14">
        <v>0</v>
      </c>
      <c r="E304" s="14">
        <v>0</v>
      </c>
      <c r="F304" s="36">
        <v>0</v>
      </c>
      <c r="G304" s="36">
        <v>0</v>
      </c>
      <c r="H304" s="36">
        <v>0</v>
      </c>
      <c r="I304" s="36">
        <f>G304*((I$72+I$128)/(G$72+G$128))</f>
        <v>0</v>
      </c>
      <c r="J304" s="36">
        <v>0</v>
      </c>
      <c r="K304" s="36">
        <v>0</v>
      </c>
      <c r="L304" s="36">
        <v>0</v>
      </c>
      <c r="M304" s="36">
        <v>0</v>
      </c>
      <c r="N304" s="36">
        <v>0</v>
      </c>
      <c r="O304" s="36">
        <v>0</v>
      </c>
      <c r="P304" s="36">
        <v>0</v>
      </c>
      <c r="Q304" s="36">
        <v>0</v>
      </c>
    </row>
    <row r="305" spans="1:17" s="21" customFormat="1" hidden="1" x14ac:dyDescent="0.25">
      <c r="A305" s="26" t="s">
        <v>249</v>
      </c>
      <c r="B305" s="1" t="s">
        <v>267</v>
      </c>
      <c r="C305" s="25" t="s">
        <v>314</v>
      </c>
      <c r="D305" s="14">
        <v>0</v>
      </c>
      <c r="E305" s="14">
        <v>0</v>
      </c>
      <c r="F305" s="36">
        <v>0</v>
      </c>
      <c r="G305" s="36">
        <v>0</v>
      </c>
      <c r="H305" s="36">
        <v>0</v>
      </c>
      <c r="I305" s="36">
        <v>0</v>
      </c>
      <c r="J305" s="36">
        <v>0</v>
      </c>
      <c r="K305" s="36">
        <v>0</v>
      </c>
      <c r="L305" s="36">
        <v>0</v>
      </c>
      <c r="M305" s="36">
        <v>0</v>
      </c>
      <c r="N305" s="36">
        <v>0</v>
      </c>
      <c r="O305" s="36">
        <v>0</v>
      </c>
      <c r="P305" s="36">
        <v>0</v>
      </c>
      <c r="Q305" s="36">
        <v>0</v>
      </c>
    </row>
    <row r="306" spans="1:17" s="21" customFormat="1" hidden="1" x14ac:dyDescent="0.25">
      <c r="A306" s="26" t="s">
        <v>254</v>
      </c>
      <c r="B306" s="7" t="s">
        <v>51</v>
      </c>
      <c r="C306" s="25" t="s">
        <v>314</v>
      </c>
      <c r="D306" s="14">
        <v>0</v>
      </c>
      <c r="E306" s="14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</row>
    <row r="307" spans="1:17" s="21" customFormat="1" ht="31.5" hidden="1" x14ac:dyDescent="0.25">
      <c r="A307" s="26" t="s">
        <v>250</v>
      </c>
      <c r="B307" s="1" t="s">
        <v>299</v>
      </c>
      <c r="C307" s="25" t="s">
        <v>314</v>
      </c>
      <c r="D307" s="14">
        <v>0</v>
      </c>
      <c r="E307" s="14">
        <v>0</v>
      </c>
      <c r="F307" s="36">
        <v>0</v>
      </c>
      <c r="G307" s="36">
        <v>0</v>
      </c>
      <c r="H307" s="36">
        <v>0</v>
      </c>
      <c r="I307" s="36">
        <v>0</v>
      </c>
      <c r="J307" s="36">
        <v>0</v>
      </c>
      <c r="K307" s="36">
        <v>0</v>
      </c>
      <c r="L307" s="36">
        <v>0</v>
      </c>
      <c r="M307" s="36">
        <v>0</v>
      </c>
      <c r="N307" s="36">
        <v>0</v>
      </c>
      <c r="O307" s="36">
        <v>0</v>
      </c>
      <c r="P307" s="36">
        <v>0</v>
      </c>
      <c r="Q307" s="36">
        <v>0</v>
      </c>
    </row>
    <row r="308" spans="1:17" s="21" customFormat="1" hidden="1" x14ac:dyDescent="0.25">
      <c r="A308" s="26" t="s">
        <v>255</v>
      </c>
      <c r="B308" s="7" t="s">
        <v>51</v>
      </c>
      <c r="C308" s="25" t="s">
        <v>314</v>
      </c>
      <c r="D308" s="14">
        <v>0</v>
      </c>
      <c r="E308" s="14">
        <v>0</v>
      </c>
      <c r="F308" s="36">
        <v>0</v>
      </c>
      <c r="G308" s="36">
        <v>0</v>
      </c>
      <c r="H308" s="36">
        <v>0</v>
      </c>
      <c r="I308" s="36">
        <v>0</v>
      </c>
      <c r="J308" s="36">
        <v>0</v>
      </c>
      <c r="K308" s="36">
        <v>0</v>
      </c>
      <c r="L308" s="36">
        <v>0</v>
      </c>
      <c r="M308" s="36">
        <v>0</v>
      </c>
      <c r="N308" s="36">
        <v>0</v>
      </c>
      <c r="O308" s="36">
        <v>0</v>
      </c>
      <c r="P308" s="36">
        <v>0</v>
      </c>
      <c r="Q308" s="36">
        <v>0</v>
      </c>
    </row>
    <row r="309" spans="1:17" s="21" customFormat="1" hidden="1" x14ac:dyDescent="0.25">
      <c r="A309" s="26" t="s">
        <v>477</v>
      </c>
      <c r="B309" s="7" t="s">
        <v>478</v>
      </c>
      <c r="C309" s="25" t="s">
        <v>314</v>
      </c>
      <c r="D309" s="14">
        <v>626.69463121000035</v>
      </c>
      <c r="E309" s="36">
        <v>200.67028531</v>
      </c>
      <c r="F309" s="36">
        <v>215.11854585232001</v>
      </c>
      <c r="G309" s="36">
        <v>158.85348250000044</v>
      </c>
      <c r="H309" s="36">
        <v>224.15352477811746</v>
      </c>
      <c r="I309" s="36">
        <f>G309*1.058</f>
        <v>168.06698448500046</v>
      </c>
      <c r="J309" s="36">
        <v>233.11966576924218</v>
      </c>
      <c r="K309" s="36">
        <f>I309*1.043</f>
        <v>175.29386481785548</v>
      </c>
      <c r="L309" s="36">
        <v>242.44445240001187</v>
      </c>
      <c r="M309" s="36">
        <f>K309*1.04</f>
        <v>182.3056194105697</v>
      </c>
      <c r="N309" s="36">
        <f>M309*1.04</f>
        <v>189.59784418699249</v>
      </c>
      <c r="O309" s="36">
        <v>0</v>
      </c>
      <c r="P309" s="36">
        <v>0</v>
      </c>
      <c r="Q309" s="36">
        <v>0</v>
      </c>
    </row>
    <row r="310" spans="1:17" s="21" customFormat="1" hidden="1" x14ac:dyDescent="0.25">
      <c r="A310" s="26" t="s">
        <v>684</v>
      </c>
      <c r="B310" s="7" t="s">
        <v>51</v>
      </c>
      <c r="C310" s="25" t="s">
        <v>314</v>
      </c>
      <c r="D310" s="14">
        <v>4.7005700000000003E-3</v>
      </c>
      <c r="E310" s="36">
        <v>7.2716999999999996E-4</v>
      </c>
      <c r="F310" s="36">
        <v>7.2716999999999996E-4</v>
      </c>
      <c r="G310" s="36">
        <v>0</v>
      </c>
      <c r="H310" s="36">
        <v>7.2716999999999996E-4</v>
      </c>
      <c r="I310" s="36">
        <v>7.2716999999999996E-4</v>
      </c>
      <c r="J310" s="36">
        <v>7.2716999999999996E-4</v>
      </c>
      <c r="K310" s="36">
        <v>7.2716999999999996E-4</v>
      </c>
      <c r="L310" s="36">
        <v>7.2716999999999996E-4</v>
      </c>
      <c r="M310" s="36">
        <v>7.2716999999999996E-4</v>
      </c>
      <c r="N310" s="36">
        <v>7.2716999999999996E-4</v>
      </c>
      <c r="O310" s="36">
        <v>0</v>
      </c>
      <c r="P310" s="36">
        <v>0</v>
      </c>
      <c r="Q310" s="36">
        <v>0</v>
      </c>
    </row>
    <row r="311" spans="1:17" s="23" customFormat="1" hidden="1" x14ac:dyDescent="0.25">
      <c r="A311" s="26" t="s">
        <v>675</v>
      </c>
      <c r="B311" s="1" t="s">
        <v>674</v>
      </c>
      <c r="C311" s="25" t="s">
        <v>314</v>
      </c>
      <c r="D311" s="14">
        <v>0</v>
      </c>
      <c r="E311" s="14">
        <v>0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36">
        <v>0</v>
      </c>
      <c r="P311" s="36">
        <v>0</v>
      </c>
      <c r="Q311" s="36">
        <v>0</v>
      </c>
    </row>
    <row r="312" spans="1:17" s="21" customFormat="1" ht="31.5" hidden="1" x14ac:dyDescent="0.25">
      <c r="A312" s="26" t="s">
        <v>136</v>
      </c>
      <c r="B312" s="6" t="s">
        <v>601</v>
      </c>
      <c r="C312" s="25" t="s">
        <v>23</v>
      </c>
      <c r="D312" s="38">
        <f t="shared" ref="D312:E312" si="251">D173/(D18*1.2)</f>
        <v>0.98926787688942608</v>
      </c>
      <c r="E312" s="38">
        <f t="shared" si="251"/>
        <v>0.99390635578583897</v>
      </c>
      <c r="F312" s="38">
        <f t="shared" ref="F312:N312" si="252">F173/(F18*1.2)</f>
        <v>0.9926223546812476</v>
      </c>
      <c r="G312" s="38">
        <f t="shared" si="252"/>
        <v>1.0033595634052095</v>
      </c>
      <c r="H312" s="38">
        <f t="shared" si="252"/>
        <v>0.99339699478032595</v>
      </c>
      <c r="I312" s="38">
        <f t="shared" si="252"/>
        <v>0.99280000000000013</v>
      </c>
      <c r="J312" s="38">
        <f t="shared" ref="J312" si="253">J173/(J18*1.2)</f>
        <v>0.99339698075570004</v>
      </c>
      <c r="K312" s="38">
        <f t="shared" si="252"/>
        <v>0.99280000000000002</v>
      </c>
      <c r="L312" s="38">
        <f t="shared" ref="L312" si="254">L173/(L18*1.2)</f>
        <v>0.9933969680908159</v>
      </c>
      <c r="M312" s="38">
        <f t="shared" si="252"/>
        <v>0.99280000000000013</v>
      </c>
      <c r="N312" s="38">
        <f t="shared" si="252"/>
        <v>0.99280000000000013</v>
      </c>
      <c r="O312" s="36">
        <v>0</v>
      </c>
      <c r="P312" s="36">
        <v>0</v>
      </c>
      <c r="Q312" s="36">
        <v>0</v>
      </c>
    </row>
    <row r="313" spans="1:17" s="21" customFormat="1" hidden="1" x14ac:dyDescent="0.25">
      <c r="A313" s="26" t="s">
        <v>256</v>
      </c>
      <c r="B313" s="1" t="s">
        <v>512</v>
      </c>
      <c r="C313" s="25" t="s">
        <v>23</v>
      </c>
      <c r="D313" s="35">
        <v>0</v>
      </c>
      <c r="E313" s="35">
        <v>0</v>
      </c>
      <c r="F313" s="35">
        <v>0</v>
      </c>
      <c r="G313" s="35">
        <v>0</v>
      </c>
      <c r="H313" s="35">
        <v>0</v>
      </c>
      <c r="I313" s="35">
        <v>0</v>
      </c>
      <c r="J313" s="35">
        <v>0</v>
      </c>
      <c r="K313" s="35">
        <v>0</v>
      </c>
      <c r="L313" s="35">
        <v>0</v>
      </c>
      <c r="M313" s="35">
        <v>0</v>
      </c>
      <c r="N313" s="35">
        <v>0</v>
      </c>
      <c r="O313" s="36">
        <v>0</v>
      </c>
      <c r="P313" s="36">
        <v>0</v>
      </c>
      <c r="Q313" s="36">
        <v>0</v>
      </c>
    </row>
    <row r="314" spans="1:17" s="21" customFormat="1" ht="31.5" hidden="1" x14ac:dyDescent="0.25">
      <c r="A314" s="26" t="s">
        <v>479</v>
      </c>
      <c r="B314" s="1" t="s">
        <v>513</v>
      </c>
      <c r="C314" s="25" t="s">
        <v>23</v>
      </c>
      <c r="D314" s="35">
        <v>0</v>
      </c>
      <c r="E314" s="35">
        <v>0</v>
      </c>
      <c r="F314" s="35">
        <v>0</v>
      </c>
      <c r="G314" s="35">
        <v>0</v>
      </c>
      <c r="H314" s="35">
        <v>0</v>
      </c>
      <c r="I314" s="35">
        <v>0</v>
      </c>
      <c r="J314" s="35">
        <v>0</v>
      </c>
      <c r="K314" s="35">
        <v>0</v>
      </c>
      <c r="L314" s="35">
        <v>0</v>
      </c>
      <c r="M314" s="35">
        <v>0</v>
      </c>
      <c r="N314" s="35">
        <v>0</v>
      </c>
      <c r="O314" s="36">
        <v>0</v>
      </c>
      <c r="P314" s="36">
        <v>0</v>
      </c>
      <c r="Q314" s="36">
        <v>0</v>
      </c>
    </row>
    <row r="315" spans="1:17" s="21" customFormat="1" ht="31.5" hidden="1" x14ac:dyDescent="0.25">
      <c r="A315" s="26" t="s">
        <v>480</v>
      </c>
      <c r="B315" s="1" t="s">
        <v>514</v>
      </c>
      <c r="C315" s="25" t="s">
        <v>23</v>
      </c>
      <c r="D315" s="35">
        <v>0</v>
      </c>
      <c r="E315" s="35">
        <v>0</v>
      </c>
      <c r="F315" s="35">
        <v>0</v>
      </c>
      <c r="G315" s="35">
        <v>0</v>
      </c>
      <c r="H315" s="35">
        <v>0</v>
      </c>
      <c r="I315" s="35">
        <v>0</v>
      </c>
      <c r="J315" s="35">
        <v>0</v>
      </c>
      <c r="K315" s="35">
        <v>0</v>
      </c>
      <c r="L315" s="35">
        <v>0</v>
      </c>
      <c r="M315" s="35">
        <v>0</v>
      </c>
      <c r="N315" s="35">
        <v>0</v>
      </c>
      <c r="O315" s="36">
        <v>0</v>
      </c>
      <c r="P315" s="36">
        <v>0</v>
      </c>
      <c r="Q315" s="36">
        <v>0</v>
      </c>
    </row>
    <row r="316" spans="1:17" s="21" customFormat="1" ht="31.5" hidden="1" x14ac:dyDescent="0.25">
      <c r="A316" s="26" t="s">
        <v>563</v>
      </c>
      <c r="B316" s="1" t="s">
        <v>515</v>
      </c>
      <c r="C316" s="25" t="s">
        <v>23</v>
      </c>
      <c r="D316" s="35">
        <v>0</v>
      </c>
      <c r="E316" s="35">
        <v>0</v>
      </c>
      <c r="F316" s="35">
        <v>0</v>
      </c>
      <c r="G316" s="35">
        <v>0</v>
      </c>
      <c r="H316" s="35">
        <v>0</v>
      </c>
      <c r="I316" s="35">
        <v>0</v>
      </c>
      <c r="J316" s="35">
        <v>0</v>
      </c>
      <c r="K316" s="35">
        <v>0</v>
      </c>
      <c r="L316" s="35">
        <v>0</v>
      </c>
      <c r="M316" s="35">
        <v>0</v>
      </c>
      <c r="N316" s="35">
        <v>0</v>
      </c>
      <c r="O316" s="36">
        <v>0</v>
      </c>
      <c r="P316" s="36">
        <v>0</v>
      </c>
      <c r="Q316" s="36">
        <v>0</v>
      </c>
    </row>
    <row r="317" spans="1:17" s="21" customFormat="1" hidden="1" x14ac:dyDescent="0.25">
      <c r="A317" s="26" t="s">
        <v>257</v>
      </c>
      <c r="B317" s="5" t="s">
        <v>623</v>
      </c>
      <c r="C317" s="25" t="s">
        <v>23</v>
      </c>
      <c r="D317" s="35">
        <v>0</v>
      </c>
      <c r="E317" s="35">
        <v>0</v>
      </c>
      <c r="F317" s="35">
        <v>0</v>
      </c>
      <c r="G317" s="35">
        <v>0</v>
      </c>
      <c r="H317" s="35">
        <v>0</v>
      </c>
      <c r="I317" s="35">
        <v>0</v>
      </c>
      <c r="J317" s="35">
        <v>0</v>
      </c>
      <c r="K317" s="35">
        <v>0</v>
      </c>
      <c r="L317" s="35">
        <v>0</v>
      </c>
      <c r="M317" s="35">
        <v>0</v>
      </c>
      <c r="N317" s="35">
        <v>0</v>
      </c>
      <c r="O317" s="36">
        <v>0</v>
      </c>
      <c r="P317" s="36">
        <v>0</v>
      </c>
      <c r="Q317" s="36">
        <v>0</v>
      </c>
    </row>
    <row r="318" spans="1:17" s="21" customFormat="1" hidden="1" x14ac:dyDescent="0.25">
      <c r="A318" s="26" t="s">
        <v>258</v>
      </c>
      <c r="B318" s="5" t="s">
        <v>516</v>
      </c>
      <c r="C318" s="25" t="s">
        <v>23</v>
      </c>
      <c r="D318" s="35">
        <v>0</v>
      </c>
      <c r="E318" s="35">
        <v>0</v>
      </c>
      <c r="F318" s="35">
        <v>0</v>
      </c>
      <c r="G318" s="35">
        <v>0</v>
      </c>
      <c r="H318" s="35">
        <v>0</v>
      </c>
      <c r="I318" s="35">
        <v>0</v>
      </c>
      <c r="J318" s="35">
        <v>0</v>
      </c>
      <c r="K318" s="35">
        <v>0</v>
      </c>
      <c r="L318" s="35">
        <v>0</v>
      </c>
      <c r="M318" s="35">
        <v>0</v>
      </c>
      <c r="N318" s="35">
        <v>0</v>
      </c>
      <c r="O318" s="36">
        <v>0</v>
      </c>
      <c r="P318" s="36">
        <v>0</v>
      </c>
      <c r="Q318" s="36">
        <v>0</v>
      </c>
    </row>
    <row r="319" spans="1:17" s="21" customFormat="1" hidden="1" x14ac:dyDescent="0.25">
      <c r="A319" s="26" t="s">
        <v>259</v>
      </c>
      <c r="B319" s="5" t="s">
        <v>616</v>
      </c>
      <c r="C319" s="25" t="s">
        <v>23</v>
      </c>
      <c r="D319" s="35">
        <v>0</v>
      </c>
      <c r="E319" s="35">
        <v>0</v>
      </c>
      <c r="F319" s="35">
        <v>0</v>
      </c>
      <c r="G319" s="35">
        <v>0</v>
      </c>
      <c r="H319" s="35">
        <v>0</v>
      </c>
      <c r="I319" s="35">
        <v>0</v>
      </c>
      <c r="J319" s="35">
        <v>0</v>
      </c>
      <c r="K319" s="35">
        <v>0</v>
      </c>
      <c r="L319" s="35">
        <v>0</v>
      </c>
      <c r="M319" s="35">
        <v>0</v>
      </c>
      <c r="N319" s="35">
        <v>0</v>
      </c>
      <c r="O319" s="36">
        <v>0</v>
      </c>
      <c r="P319" s="36">
        <v>0</v>
      </c>
      <c r="Q319" s="36">
        <v>0</v>
      </c>
    </row>
    <row r="320" spans="1:17" s="21" customFormat="1" ht="19.5" hidden="1" customHeight="1" x14ac:dyDescent="0.25">
      <c r="A320" s="26" t="s">
        <v>260</v>
      </c>
      <c r="B320" s="5" t="s">
        <v>517</v>
      </c>
      <c r="C320" s="25" t="s">
        <v>23</v>
      </c>
      <c r="D320" s="38">
        <f t="shared" ref="D320:E320" si="255">D182/(D27*1.2)</f>
        <v>0.98660895371717616</v>
      </c>
      <c r="E320" s="38">
        <f t="shared" si="255"/>
        <v>0.99527537947762967</v>
      </c>
      <c r="F320" s="38">
        <f t="shared" ref="F320:N320" si="256">F182/(F27*1.2)</f>
        <v>0.99260000000000015</v>
      </c>
      <c r="G320" s="38">
        <f t="shared" si="256"/>
        <v>0.99512953003269666</v>
      </c>
      <c r="H320" s="38">
        <f t="shared" si="256"/>
        <v>0.99339999999999995</v>
      </c>
      <c r="I320" s="38">
        <f t="shared" si="256"/>
        <v>0.99280000000000002</v>
      </c>
      <c r="J320" s="38">
        <f t="shared" ref="J320" si="257">J182/(J27*1.2)</f>
        <v>0.99339999999999995</v>
      </c>
      <c r="K320" s="38">
        <f t="shared" si="256"/>
        <v>0.99280000000000002</v>
      </c>
      <c r="L320" s="38">
        <f t="shared" ref="L320" si="258">L182/(L27*1.2)</f>
        <v>0.99339999999999995</v>
      </c>
      <c r="M320" s="38">
        <f t="shared" si="256"/>
        <v>0.99280000000000002</v>
      </c>
      <c r="N320" s="38">
        <f t="shared" si="256"/>
        <v>0.99280000000000002</v>
      </c>
      <c r="O320" s="36">
        <v>0</v>
      </c>
      <c r="P320" s="36">
        <v>0</v>
      </c>
      <c r="Q320" s="36">
        <v>0</v>
      </c>
    </row>
    <row r="321" spans="1:17" s="21" customFormat="1" ht="19.5" hidden="1" customHeight="1" x14ac:dyDescent="0.25">
      <c r="A321" s="26" t="s">
        <v>261</v>
      </c>
      <c r="B321" s="5" t="s">
        <v>624</v>
      </c>
      <c r="C321" s="25" t="s">
        <v>23</v>
      </c>
      <c r="D321" s="35">
        <v>0</v>
      </c>
      <c r="E321" s="35">
        <v>0</v>
      </c>
      <c r="F321" s="35">
        <v>0</v>
      </c>
      <c r="G321" s="35">
        <v>0</v>
      </c>
      <c r="H321" s="35">
        <v>0</v>
      </c>
      <c r="I321" s="35">
        <v>0</v>
      </c>
      <c r="J321" s="35">
        <v>0</v>
      </c>
      <c r="K321" s="35">
        <v>0</v>
      </c>
      <c r="L321" s="35">
        <v>0</v>
      </c>
      <c r="M321" s="35">
        <v>0</v>
      </c>
      <c r="N321" s="35">
        <v>0</v>
      </c>
      <c r="O321" s="36">
        <v>0</v>
      </c>
      <c r="P321" s="36">
        <v>0</v>
      </c>
      <c r="Q321" s="36">
        <v>0</v>
      </c>
    </row>
    <row r="322" spans="1:17" s="21" customFormat="1" ht="36.75" hidden="1" customHeight="1" x14ac:dyDescent="0.25">
      <c r="A322" s="26" t="s">
        <v>262</v>
      </c>
      <c r="B322" s="1" t="s">
        <v>602</v>
      </c>
      <c r="C322" s="25" t="s">
        <v>23</v>
      </c>
      <c r="D322" s="35">
        <v>0</v>
      </c>
      <c r="E322" s="35">
        <v>0</v>
      </c>
      <c r="F322" s="35">
        <v>0</v>
      </c>
      <c r="G322" s="35">
        <v>0</v>
      </c>
      <c r="H322" s="35">
        <v>0</v>
      </c>
      <c r="I322" s="35">
        <v>0</v>
      </c>
      <c r="J322" s="35">
        <v>0</v>
      </c>
      <c r="K322" s="35">
        <v>0</v>
      </c>
      <c r="L322" s="35">
        <v>0</v>
      </c>
      <c r="M322" s="35">
        <v>0</v>
      </c>
      <c r="N322" s="35">
        <v>0</v>
      </c>
      <c r="O322" s="36">
        <v>0</v>
      </c>
      <c r="P322" s="36">
        <v>0</v>
      </c>
      <c r="Q322" s="36">
        <v>0</v>
      </c>
    </row>
    <row r="323" spans="1:17" s="21" customFormat="1" ht="19.5" hidden="1" customHeight="1" x14ac:dyDescent="0.25">
      <c r="A323" s="26" t="s">
        <v>641</v>
      </c>
      <c r="B323" s="15" t="s">
        <v>208</v>
      </c>
      <c r="C323" s="25" t="s">
        <v>23</v>
      </c>
      <c r="D323" s="35">
        <v>0</v>
      </c>
      <c r="E323" s="35">
        <v>0</v>
      </c>
      <c r="F323" s="35">
        <v>0</v>
      </c>
      <c r="G323" s="35">
        <v>0</v>
      </c>
      <c r="H323" s="35">
        <v>0</v>
      </c>
      <c r="I323" s="35">
        <v>0</v>
      </c>
      <c r="J323" s="35">
        <v>0</v>
      </c>
      <c r="K323" s="35">
        <v>0</v>
      </c>
      <c r="L323" s="35">
        <v>0</v>
      </c>
      <c r="M323" s="35">
        <v>0</v>
      </c>
      <c r="N323" s="35">
        <v>0</v>
      </c>
      <c r="O323" s="36">
        <v>0</v>
      </c>
      <c r="P323" s="36">
        <v>0</v>
      </c>
      <c r="Q323" s="36">
        <v>0</v>
      </c>
    </row>
    <row r="324" spans="1:17" s="21" customFormat="1" ht="19.5" hidden="1" customHeight="1" x14ac:dyDescent="0.25">
      <c r="A324" s="26" t="s">
        <v>642</v>
      </c>
      <c r="B324" s="15" t="s">
        <v>196</v>
      </c>
      <c r="C324" s="25" t="s">
        <v>23</v>
      </c>
      <c r="D324" s="35">
        <v>0</v>
      </c>
      <c r="E324" s="35">
        <v>0</v>
      </c>
      <c r="F324" s="35">
        <v>0</v>
      </c>
      <c r="G324" s="35">
        <v>0</v>
      </c>
      <c r="H324" s="35">
        <v>0</v>
      </c>
      <c r="I324" s="35">
        <v>0</v>
      </c>
      <c r="J324" s="35">
        <v>0</v>
      </c>
      <c r="K324" s="35">
        <v>0</v>
      </c>
      <c r="L324" s="35">
        <v>0</v>
      </c>
      <c r="M324" s="35">
        <v>0</v>
      </c>
      <c r="N324" s="35">
        <v>0</v>
      </c>
      <c r="O324" s="36">
        <v>0</v>
      </c>
      <c r="P324" s="36">
        <v>0</v>
      </c>
      <c r="Q324" s="36">
        <v>0</v>
      </c>
    </row>
    <row r="325" spans="1:17" s="21" customFormat="1" ht="15.6" hidden="1" customHeight="1" x14ac:dyDescent="0.25">
      <c r="A325" s="52" t="s">
        <v>702</v>
      </c>
      <c r="B325" s="52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</row>
    <row r="326" spans="1:17" s="30" customFormat="1" ht="31.5" hidden="1" x14ac:dyDescent="0.25">
      <c r="A326" s="26" t="s">
        <v>137</v>
      </c>
      <c r="B326" s="18" t="s">
        <v>173</v>
      </c>
      <c r="C326" s="25" t="s">
        <v>81</v>
      </c>
      <c r="D326" s="19" t="s">
        <v>155</v>
      </c>
      <c r="E326" s="19" t="s">
        <v>155</v>
      </c>
      <c r="F326" s="19" t="s">
        <v>155</v>
      </c>
      <c r="G326" s="19" t="s">
        <v>155</v>
      </c>
      <c r="H326" s="19" t="s">
        <v>155</v>
      </c>
      <c r="I326" s="19" t="s">
        <v>155</v>
      </c>
      <c r="J326" s="19" t="s">
        <v>155</v>
      </c>
      <c r="K326" s="19" t="s">
        <v>155</v>
      </c>
      <c r="L326" s="19" t="s">
        <v>155</v>
      </c>
      <c r="M326" s="19" t="s">
        <v>155</v>
      </c>
      <c r="N326" s="19" t="s">
        <v>155</v>
      </c>
      <c r="O326" s="19" t="s">
        <v>155</v>
      </c>
      <c r="P326" s="19" t="s">
        <v>155</v>
      </c>
      <c r="Q326" s="19" t="s">
        <v>155</v>
      </c>
    </row>
    <row r="327" spans="1:17" hidden="1" x14ac:dyDescent="0.25">
      <c r="A327" s="26" t="s">
        <v>138</v>
      </c>
      <c r="B327" s="6" t="s">
        <v>174</v>
      </c>
      <c r="C327" s="25" t="s">
        <v>26</v>
      </c>
      <c r="D327" s="35">
        <v>0</v>
      </c>
      <c r="E327" s="35">
        <v>0</v>
      </c>
      <c r="F327" s="35">
        <v>0</v>
      </c>
      <c r="G327" s="35">
        <v>0</v>
      </c>
      <c r="H327" s="35">
        <v>0</v>
      </c>
      <c r="I327" s="35">
        <v>0</v>
      </c>
      <c r="J327" s="35">
        <v>0</v>
      </c>
      <c r="K327" s="35">
        <v>0</v>
      </c>
      <c r="L327" s="35">
        <v>0</v>
      </c>
      <c r="M327" s="35">
        <v>0</v>
      </c>
      <c r="N327" s="35">
        <v>0</v>
      </c>
      <c r="O327" s="35">
        <v>0</v>
      </c>
      <c r="P327" s="14">
        <f t="shared" ref="P327" si="259">H327+J327+L327+N327</f>
        <v>0</v>
      </c>
      <c r="Q327" s="14">
        <f t="shared" ref="Q327" si="260">I327+K327+M327+O327</f>
        <v>0</v>
      </c>
    </row>
    <row r="328" spans="1:17" hidden="1" x14ac:dyDescent="0.25">
      <c r="A328" s="26" t="s">
        <v>139</v>
      </c>
      <c r="B328" s="6" t="s">
        <v>175</v>
      </c>
      <c r="C328" s="25" t="s">
        <v>176</v>
      </c>
      <c r="D328" s="35">
        <v>0</v>
      </c>
      <c r="E328" s="35">
        <v>0</v>
      </c>
      <c r="F328" s="35">
        <v>0</v>
      </c>
      <c r="G328" s="35">
        <v>0</v>
      </c>
      <c r="H328" s="35">
        <v>0</v>
      </c>
      <c r="I328" s="35">
        <v>0</v>
      </c>
      <c r="J328" s="35">
        <v>0</v>
      </c>
      <c r="K328" s="35">
        <v>0</v>
      </c>
      <c r="L328" s="35">
        <v>0</v>
      </c>
      <c r="M328" s="35">
        <v>0</v>
      </c>
      <c r="N328" s="35">
        <v>0</v>
      </c>
      <c r="O328" s="35">
        <v>0</v>
      </c>
      <c r="P328" s="14">
        <f t="shared" ref="P328:P331" si="261">H328+J328+L328+N328</f>
        <v>0</v>
      </c>
      <c r="Q328" s="14">
        <f t="shared" ref="Q328:Q331" si="262">I328+K328+M328+O328</f>
        <v>0</v>
      </c>
    </row>
    <row r="329" spans="1:17" hidden="1" x14ac:dyDescent="0.25">
      <c r="A329" s="26" t="s">
        <v>140</v>
      </c>
      <c r="B329" s="6" t="s">
        <v>177</v>
      </c>
      <c r="C329" s="25" t="s">
        <v>26</v>
      </c>
      <c r="D329" s="35">
        <v>0</v>
      </c>
      <c r="E329" s="35">
        <v>0</v>
      </c>
      <c r="F329" s="35">
        <v>0</v>
      </c>
      <c r="G329" s="35">
        <v>0</v>
      </c>
      <c r="H329" s="35">
        <v>0</v>
      </c>
      <c r="I329" s="35">
        <v>0</v>
      </c>
      <c r="J329" s="35">
        <v>0</v>
      </c>
      <c r="K329" s="35">
        <v>0</v>
      </c>
      <c r="L329" s="35">
        <v>0</v>
      </c>
      <c r="M329" s="35">
        <v>0</v>
      </c>
      <c r="N329" s="35">
        <v>0</v>
      </c>
      <c r="O329" s="35">
        <v>0</v>
      </c>
      <c r="P329" s="14">
        <f t="shared" si="261"/>
        <v>0</v>
      </c>
      <c r="Q329" s="14">
        <f t="shared" si="262"/>
        <v>0</v>
      </c>
    </row>
    <row r="330" spans="1:17" hidden="1" x14ac:dyDescent="0.25">
      <c r="A330" s="26" t="s">
        <v>141</v>
      </c>
      <c r="B330" s="6" t="s">
        <v>179</v>
      </c>
      <c r="C330" s="25" t="s">
        <v>176</v>
      </c>
      <c r="D330" s="35">
        <v>0</v>
      </c>
      <c r="E330" s="35">
        <v>0</v>
      </c>
      <c r="F330" s="35">
        <v>0</v>
      </c>
      <c r="G330" s="35">
        <v>0</v>
      </c>
      <c r="H330" s="35">
        <v>0</v>
      </c>
      <c r="I330" s="35">
        <v>0</v>
      </c>
      <c r="J330" s="35">
        <v>0</v>
      </c>
      <c r="K330" s="35">
        <v>0</v>
      </c>
      <c r="L330" s="35">
        <v>0</v>
      </c>
      <c r="M330" s="35">
        <v>0</v>
      </c>
      <c r="N330" s="35">
        <v>0</v>
      </c>
      <c r="O330" s="35">
        <v>0</v>
      </c>
      <c r="P330" s="14">
        <f t="shared" si="261"/>
        <v>0</v>
      </c>
      <c r="Q330" s="14">
        <f t="shared" si="262"/>
        <v>0</v>
      </c>
    </row>
    <row r="331" spans="1:17" hidden="1" x14ac:dyDescent="0.25">
      <c r="A331" s="26" t="s">
        <v>143</v>
      </c>
      <c r="B331" s="6" t="s">
        <v>178</v>
      </c>
      <c r="C331" s="25" t="s">
        <v>709</v>
      </c>
      <c r="D331" s="35">
        <v>0</v>
      </c>
      <c r="E331" s="35">
        <v>0</v>
      </c>
      <c r="F331" s="35">
        <v>0</v>
      </c>
      <c r="G331" s="35">
        <v>0</v>
      </c>
      <c r="H331" s="35">
        <v>0</v>
      </c>
      <c r="I331" s="35">
        <v>0</v>
      </c>
      <c r="J331" s="35">
        <v>0</v>
      </c>
      <c r="K331" s="35">
        <v>0</v>
      </c>
      <c r="L331" s="35">
        <v>0</v>
      </c>
      <c r="M331" s="35">
        <v>0</v>
      </c>
      <c r="N331" s="35">
        <v>0</v>
      </c>
      <c r="O331" s="35">
        <v>0</v>
      </c>
      <c r="P331" s="14">
        <f t="shared" si="261"/>
        <v>0</v>
      </c>
      <c r="Q331" s="14">
        <f t="shared" si="262"/>
        <v>0</v>
      </c>
    </row>
    <row r="332" spans="1:17" s="30" customFormat="1" hidden="1" x14ac:dyDescent="0.25">
      <c r="A332" s="26" t="s">
        <v>268</v>
      </c>
      <c r="B332" s="6" t="s">
        <v>142</v>
      </c>
      <c r="C332" s="25" t="s">
        <v>81</v>
      </c>
      <c r="D332" s="19" t="s">
        <v>155</v>
      </c>
      <c r="E332" s="19" t="s">
        <v>155</v>
      </c>
      <c r="F332" s="19" t="s">
        <v>155</v>
      </c>
      <c r="G332" s="19" t="s">
        <v>155</v>
      </c>
      <c r="H332" s="19" t="s">
        <v>155</v>
      </c>
      <c r="I332" s="19" t="s">
        <v>155</v>
      </c>
      <c r="J332" s="19" t="s">
        <v>155</v>
      </c>
      <c r="K332" s="19" t="s">
        <v>155</v>
      </c>
      <c r="L332" s="19" t="s">
        <v>155</v>
      </c>
      <c r="M332" s="19" t="s">
        <v>155</v>
      </c>
      <c r="N332" s="19" t="s">
        <v>155</v>
      </c>
      <c r="O332" s="19" t="s">
        <v>155</v>
      </c>
      <c r="P332" s="19" t="s">
        <v>155</v>
      </c>
      <c r="Q332" s="19" t="s">
        <v>155</v>
      </c>
    </row>
    <row r="333" spans="1:17" hidden="1" x14ac:dyDescent="0.25">
      <c r="A333" s="26" t="s">
        <v>269</v>
      </c>
      <c r="B333" s="1" t="s">
        <v>145</v>
      </c>
      <c r="C333" s="25" t="s">
        <v>709</v>
      </c>
      <c r="D333" s="35">
        <v>0</v>
      </c>
      <c r="E333" s="35">
        <v>0</v>
      </c>
      <c r="F333" s="35">
        <v>0</v>
      </c>
      <c r="G333" s="35">
        <v>0</v>
      </c>
      <c r="H333" s="35">
        <v>0</v>
      </c>
      <c r="I333" s="35">
        <v>0</v>
      </c>
      <c r="J333" s="35">
        <v>0</v>
      </c>
      <c r="K333" s="35">
        <v>0</v>
      </c>
      <c r="L333" s="35">
        <v>0</v>
      </c>
      <c r="M333" s="35">
        <v>0</v>
      </c>
      <c r="N333" s="35">
        <v>0</v>
      </c>
      <c r="O333" s="35">
        <v>0</v>
      </c>
      <c r="P333" s="14">
        <f t="shared" ref="P333:P334" si="263">H333+J333+L333+N333</f>
        <v>0</v>
      </c>
      <c r="Q333" s="14">
        <f t="shared" ref="Q333:Q334" si="264">I333+K333+M333+O333</f>
        <v>0</v>
      </c>
    </row>
    <row r="334" spans="1:17" hidden="1" x14ac:dyDescent="0.25">
      <c r="A334" s="26" t="s">
        <v>270</v>
      </c>
      <c r="B334" s="1" t="s">
        <v>144</v>
      </c>
      <c r="C334" s="25" t="s">
        <v>711</v>
      </c>
      <c r="D334" s="35">
        <v>0</v>
      </c>
      <c r="E334" s="35">
        <v>0</v>
      </c>
      <c r="F334" s="35">
        <v>0</v>
      </c>
      <c r="G334" s="35">
        <v>0</v>
      </c>
      <c r="H334" s="35">
        <v>0</v>
      </c>
      <c r="I334" s="35">
        <v>0</v>
      </c>
      <c r="J334" s="35">
        <v>0</v>
      </c>
      <c r="K334" s="35">
        <v>0</v>
      </c>
      <c r="L334" s="35">
        <v>0</v>
      </c>
      <c r="M334" s="35">
        <v>0</v>
      </c>
      <c r="N334" s="35">
        <v>0</v>
      </c>
      <c r="O334" s="35">
        <v>0</v>
      </c>
      <c r="P334" s="14">
        <f t="shared" si="263"/>
        <v>0</v>
      </c>
      <c r="Q334" s="14">
        <f t="shared" si="264"/>
        <v>0</v>
      </c>
    </row>
    <row r="335" spans="1:17" hidden="1" x14ac:dyDescent="0.25">
      <c r="A335" s="26" t="s">
        <v>271</v>
      </c>
      <c r="B335" s="6" t="s">
        <v>473</v>
      </c>
      <c r="C335" s="25" t="s">
        <v>81</v>
      </c>
      <c r="D335" s="19" t="s">
        <v>155</v>
      </c>
      <c r="E335" s="19" t="s">
        <v>155</v>
      </c>
      <c r="F335" s="19" t="s">
        <v>155</v>
      </c>
      <c r="G335" s="19" t="s">
        <v>155</v>
      </c>
      <c r="H335" s="19" t="s">
        <v>155</v>
      </c>
      <c r="I335" s="19" t="s">
        <v>155</v>
      </c>
      <c r="J335" s="19" t="s">
        <v>155</v>
      </c>
      <c r="K335" s="19" t="s">
        <v>155</v>
      </c>
      <c r="L335" s="19" t="s">
        <v>155</v>
      </c>
      <c r="M335" s="19" t="s">
        <v>155</v>
      </c>
      <c r="N335" s="19" t="s">
        <v>155</v>
      </c>
      <c r="O335" s="19" t="s">
        <v>155</v>
      </c>
      <c r="P335" s="19" t="s">
        <v>155</v>
      </c>
      <c r="Q335" s="19" t="s">
        <v>155</v>
      </c>
    </row>
    <row r="336" spans="1:17" hidden="1" x14ac:dyDescent="0.25">
      <c r="A336" s="26" t="s">
        <v>272</v>
      </c>
      <c r="B336" s="1" t="s">
        <v>145</v>
      </c>
      <c r="C336" s="25" t="s">
        <v>709</v>
      </c>
      <c r="D336" s="35">
        <v>0</v>
      </c>
      <c r="E336" s="35">
        <v>0</v>
      </c>
      <c r="F336" s="35">
        <v>0</v>
      </c>
      <c r="G336" s="35">
        <v>0</v>
      </c>
      <c r="H336" s="35">
        <v>0</v>
      </c>
      <c r="I336" s="35">
        <v>0</v>
      </c>
      <c r="J336" s="35">
        <v>0</v>
      </c>
      <c r="K336" s="35">
        <v>0</v>
      </c>
      <c r="L336" s="35">
        <v>0</v>
      </c>
      <c r="M336" s="35">
        <v>0</v>
      </c>
      <c r="N336" s="35">
        <v>0</v>
      </c>
      <c r="O336" s="35">
        <v>0</v>
      </c>
      <c r="P336" s="14">
        <f t="shared" ref="P336:P338" si="265">H336+J336+L336+N336</f>
        <v>0</v>
      </c>
      <c r="Q336" s="14">
        <f t="shared" ref="Q336:Q338" si="266">I336+K336+M336+O336</f>
        <v>0</v>
      </c>
    </row>
    <row r="337" spans="1:17" hidden="1" x14ac:dyDescent="0.25">
      <c r="A337" s="26" t="s">
        <v>273</v>
      </c>
      <c r="B337" s="1" t="s">
        <v>146</v>
      </c>
      <c r="C337" s="25" t="s">
        <v>26</v>
      </c>
      <c r="D337" s="35">
        <v>0</v>
      </c>
      <c r="E337" s="35">
        <v>0</v>
      </c>
      <c r="F337" s="35">
        <v>0</v>
      </c>
      <c r="G337" s="35">
        <v>0</v>
      </c>
      <c r="H337" s="35">
        <v>0</v>
      </c>
      <c r="I337" s="35">
        <v>0</v>
      </c>
      <c r="J337" s="35">
        <v>0</v>
      </c>
      <c r="K337" s="35">
        <v>0</v>
      </c>
      <c r="L337" s="35">
        <v>0</v>
      </c>
      <c r="M337" s="35">
        <v>0</v>
      </c>
      <c r="N337" s="35">
        <v>0</v>
      </c>
      <c r="O337" s="35">
        <v>0</v>
      </c>
      <c r="P337" s="14">
        <f t="shared" si="265"/>
        <v>0</v>
      </c>
      <c r="Q337" s="14">
        <f t="shared" si="266"/>
        <v>0</v>
      </c>
    </row>
    <row r="338" spans="1:17" hidden="1" x14ac:dyDescent="0.25">
      <c r="A338" s="26" t="s">
        <v>274</v>
      </c>
      <c r="B338" s="1" t="s">
        <v>144</v>
      </c>
      <c r="C338" s="25" t="s">
        <v>711</v>
      </c>
      <c r="D338" s="35">
        <v>0</v>
      </c>
      <c r="E338" s="35">
        <v>0</v>
      </c>
      <c r="F338" s="35">
        <v>0</v>
      </c>
      <c r="G338" s="35">
        <v>0</v>
      </c>
      <c r="H338" s="35">
        <v>0</v>
      </c>
      <c r="I338" s="35">
        <v>0</v>
      </c>
      <c r="J338" s="35">
        <v>0</v>
      </c>
      <c r="K338" s="35">
        <v>0</v>
      </c>
      <c r="L338" s="35">
        <v>0</v>
      </c>
      <c r="M338" s="35">
        <v>0</v>
      </c>
      <c r="N338" s="35">
        <v>0</v>
      </c>
      <c r="O338" s="35">
        <v>0</v>
      </c>
      <c r="P338" s="14">
        <f t="shared" si="265"/>
        <v>0</v>
      </c>
      <c r="Q338" s="14">
        <f t="shared" si="266"/>
        <v>0</v>
      </c>
    </row>
    <row r="339" spans="1:17" hidden="1" x14ac:dyDescent="0.25">
      <c r="A339" s="26" t="s">
        <v>275</v>
      </c>
      <c r="B339" s="6" t="s">
        <v>24</v>
      </c>
      <c r="C339" s="25" t="s">
        <v>81</v>
      </c>
      <c r="D339" s="19" t="s">
        <v>155</v>
      </c>
      <c r="E339" s="19" t="s">
        <v>155</v>
      </c>
      <c r="F339" s="19" t="s">
        <v>155</v>
      </c>
      <c r="G339" s="19" t="s">
        <v>155</v>
      </c>
      <c r="H339" s="19" t="s">
        <v>155</v>
      </c>
      <c r="I339" s="19" t="s">
        <v>155</v>
      </c>
      <c r="J339" s="19" t="s">
        <v>155</v>
      </c>
      <c r="K339" s="19" t="s">
        <v>155</v>
      </c>
      <c r="L339" s="19" t="s">
        <v>155</v>
      </c>
      <c r="M339" s="19" t="s">
        <v>155</v>
      </c>
      <c r="N339" s="19" t="s">
        <v>155</v>
      </c>
      <c r="O339" s="19" t="s">
        <v>155</v>
      </c>
      <c r="P339" s="19" t="s">
        <v>155</v>
      </c>
      <c r="Q339" s="19" t="s">
        <v>155</v>
      </c>
    </row>
    <row r="340" spans="1:17" hidden="1" x14ac:dyDescent="0.25">
      <c r="A340" s="26" t="s">
        <v>276</v>
      </c>
      <c r="B340" s="1" t="s">
        <v>145</v>
      </c>
      <c r="C340" s="25" t="s">
        <v>709</v>
      </c>
      <c r="D340" s="35">
        <v>0</v>
      </c>
      <c r="E340" s="35">
        <v>0</v>
      </c>
      <c r="F340" s="35">
        <v>0</v>
      </c>
      <c r="G340" s="35">
        <v>0</v>
      </c>
      <c r="H340" s="35">
        <v>0</v>
      </c>
      <c r="I340" s="35">
        <v>0</v>
      </c>
      <c r="J340" s="35">
        <v>0</v>
      </c>
      <c r="K340" s="35">
        <v>0</v>
      </c>
      <c r="L340" s="35">
        <v>0</v>
      </c>
      <c r="M340" s="35">
        <v>0</v>
      </c>
      <c r="N340" s="35">
        <v>0</v>
      </c>
      <c r="O340" s="35">
        <v>0</v>
      </c>
      <c r="P340" s="14">
        <f t="shared" ref="P340:P341" si="267">H340+J340+L340+N340</f>
        <v>0</v>
      </c>
      <c r="Q340" s="14">
        <f t="shared" ref="Q340:Q341" si="268">I340+K340+M340+O340</f>
        <v>0</v>
      </c>
    </row>
    <row r="341" spans="1:17" hidden="1" x14ac:dyDescent="0.25">
      <c r="A341" s="26" t="s">
        <v>277</v>
      </c>
      <c r="B341" s="1" t="s">
        <v>144</v>
      </c>
      <c r="C341" s="25" t="s">
        <v>711</v>
      </c>
      <c r="D341" s="35">
        <v>0</v>
      </c>
      <c r="E341" s="35">
        <v>0</v>
      </c>
      <c r="F341" s="35">
        <v>0</v>
      </c>
      <c r="G341" s="35">
        <v>0</v>
      </c>
      <c r="H341" s="35">
        <v>0</v>
      </c>
      <c r="I341" s="35">
        <v>0</v>
      </c>
      <c r="J341" s="35">
        <v>0</v>
      </c>
      <c r="K341" s="35">
        <v>0</v>
      </c>
      <c r="L341" s="35">
        <v>0</v>
      </c>
      <c r="M341" s="35">
        <v>0</v>
      </c>
      <c r="N341" s="35">
        <v>0</v>
      </c>
      <c r="O341" s="35">
        <v>0</v>
      </c>
      <c r="P341" s="14">
        <f t="shared" si="267"/>
        <v>0</v>
      </c>
      <c r="Q341" s="14">
        <f t="shared" si="268"/>
        <v>0</v>
      </c>
    </row>
    <row r="342" spans="1:17" hidden="1" x14ac:dyDescent="0.25">
      <c r="A342" s="26" t="s">
        <v>278</v>
      </c>
      <c r="B342" s="6" t="s">
        <v>25</v>
      </c>
      <c r="C342" s="25" t="s">
        <v>81</v>
      </c>
      <c r="D342" s="19" t="s">
        <v>155</v>
      </c>
      <c r="E342" s="19" t="s">
        <v>155</v>
      </c>
      <c r="F342" s="19" t="s">
        <v>155</v>
      </c>
      <c r="G342" s="19" t="s">
        <v>155</v>
      </c>
      <c r="H342" s="19" t="s">
        <v>155</v>
      </c>
      <c r="I342" s="19" t="s">
        <v>155</v>
      </c>
      <c r="J342" s="19" t="s">
        <v>155</v>
      </c>
      <c r="K342" s="19" t="s">
        <v>155</v>
      </c>
      <c r="L342" s="19" t="s">
        <v>155</v>
      </c>
      <c r="M342" s="19" t="s">
        <v>155</v>
      </c>
      <c r="N342" s="19" t="s">
        <v>155</v>
      </c>
      <c r="O342" s="19" t="s">
        <v>155</v>
      </c>
      <c r="P342" s="19" t="s">
        <v>155</v>
      </c>
      <c r="Q342" s="19" t="s">
        <v>155</v>
      </c>
    </row>
    <row r="343" spans="1:17" hidden="1" x14ac:dyDescent="0.25">
      <c r="A343" s="26" t="s">
        <v>279</v>
      </c>
      <c r="B343" s="1" t="s">
        <v>145</v>
      </c>
      <c r="C343" s="25" t="s">
        <v>709</v>
      </c>
      <c r="D343" s="35">
        <v>0</v>
      </c>
      <c r="E343" s="35">
        <v>0</v>
      </c>
      <c r="F343" s="35">
        <v>0</v>
      </c>
      <c r="G343" s="35">
        <v>0</v>
      </c>
      <c r="H343" s="35">
        <v>0</v>
      </c>
      <c r="I343" s="35">
        <v>0</v>
      </c>
      <c r="J343" s="35">
        <v>0</v>
      </c>
      <c r="K343" s="35">
        <v>0</v>
      </c>
      <c r="L343" s="35">
        <v>0</v>
      </c>
      <c r="M343" s="35">
        <v>0</v>
      </c>
      <c r="N343" s="35">
        <v>0</v>
      </c>
      <c r="O343" s="35">
        <v>0</v>
      </c>
      <c r="P343" s="14">
        <f t="shared" ref="P343:P345" si="269">H343+J343+L343+N343</f>
        <v>0</v>
      </c>
      <c r="Q343" s="14">
        <f t="shared" ref="Q343:Q345" si="270">I343+K343+M343+O343</f>
        <v>0</v>
      </c>
    </row>
    <row r="344" spans="1:17" hidden="1" x14ac:dyDescent="0.25">
      <c r="A344" s="26" t="s">
        <v>280</v>
      </c>
      <c r="B344" s="1" t="s">
        <v>146</v>
      </c>
      <c r="C344" s="25" t="s">
        <v>26</v>
      </c>
      <c r="D344" s="35">
        <v>0</v>
      </c>
      <c r="E344" s="35">
        <v>0</v>
      </c>
      <c r="F344" s="35">
        <v>0</v>
      </c>
      <c r="G344" s="35">
        <v>0</v>
      </c>
      <c r="H344" s="35">
        <v>0</v>
      </c>
      <c r="I344" s="35">
        <v>0</v>
      </c>
      <c r="J344" s="35">
        <v>0</v>
      </c>
      <c r="K344" s="35">
        <v>0</v>
      </c>
      <c r="L344" s="35">
        <v>0</v>
      </c>
      <c r="M344" s="35">
        <v>0</v>
      </c>
      <c r="N344" s="35">
        <v>0</v>
      </c>
      <c r="O344" s="35">
        <v>0</v>
      </c>
      <c r="P344" s="14">
        <f t="shared" si="269"/>
        <v>0</v>
      </c>
      <c r="Q344" s="14">
        <f t="shared" si="270"/>
        <v>0</v>
      </c>
    </row>
    <row r="345" spans="1:17" hidden="1" x14ac:dyDescent="0.25">
      <c r="A345" s="26" t="s">
        <v>281</v>
      </c>
      <c r="B345" s="1" t="s">
        <v>144</v>
      </c>
      <c r="C345" s="25" t="s">
        <v>711</v>
      </c>
      <c r="D345" s="35">
        <v>0</v>
      </c>
      <c r="E345" s="35">
        <v>0</v>
      </c>
      <c r="F345" s="35">
        <v>0</v>
      </c>
      <c r="G345" s="35">
        <v>0</v>
      </c>
      <c r="H345" s="35">
        <v>0</v>
      </c>
      <c r="I345" s="35">
        <v>0</v>
      </c>
      <c r="J345" s="35">
        <v>0</v>
      </c>
      <c r="K345" s="35">
        <v>0</v>
      </c>
      <c r="L345" s="35">
        <v>0</v>
      </c>
      <c r="M345" s="35">
        <v>0</v>
      </c>
      <c r="N345" s="35">
        <v>0</v>
      </c>
      <c r="O345" s="35">
        <v>0</v>
      </c>
      <c r="P345" s="14">
        <f t="shared" si="269"/>
        <v>0</v>
      </c>
      <c r="Q345" s="14">
        <f t="shared" si="270"/>
        <v>0</v>
      </c>
    </row>
    <row r="346" spans="1:17" hidden="1" x14ac:dyDescent="0.25">
      <c r="A346" s="26" t="s">
        <v>147</v>
      </c>
      <c r="B346" s="18" t="s">
        <v>180</v>
      </c>
      <c r="C346" s="25" t="s">
        <v>81</v>
      </c>
      <c r="D346" s="19" t="s">
        <v>155</v>
      </c>
      <c r="E346" s="19" t="s">
        <v>155</v>
      </c>
      <c r="F346" s="19" t="s">
        <v>155</v>
      </c>
      <c r="G346" s="19" t="s">
        <v>155</v>
      </c>
      <c r="H346" s="19" t="s">
        <v>155</v>
      </c>
      <c r="I346" s="19" t="s">
        <v>155</v>
      </c>
      <c r="J346" s="19" t="s">
        <v>155</v>
      </c>
      <c r="K346" s="19" t="s">
        <v>155</v>
      </c>
      <c r="L346" s="19" t="s">
        <v>155</v>
      </c>
      <c r="M346" s="19" t="s">
        <v>155</v>
      </c>
      <c r="N346" s="19" t="s">
        <v>155</v>
      </c>
      <c r="O346" s="19" t="s">
        <v>155</v>
      </c>
      <c r="P346" s="19" t="s">
        <v>155</v>
      </c>
      <c r="Q346" s="19" t="s">
        <v>155</v>
      </c>
    </row>
    <row r="347" spans="1:17" ht="32.25" hidden="1" customHeight="1" x14ac:dyDescent="0.25">
      <c r="A347" s="26" t="s">
        <v>149</v>
      </c>
      <c r="B347" s="6" t="s">
        <v>603</v>
      </c>
      <c r="C347" s="25" t="s">
        <v>709</v>
      </c>
      <c r="D347" s="35">
        <v>0</v>
      </c>
      <c r="E347" s="35">
        <v>0</v>
      </c>
      <c r="F347" s="35">
        <v>0</v>
      </c>
      <c r="G347" s="35">
        <v>0</v>
      </c>
      <c r="H347" s="35">
        <v>0</v>
      </c>
      <c r="I347" s="35">
        <v>0</v>
      </c>
      <c r="J347" s="35">
        <v>0</v>
      </c>
      <c r="K347" s="35">
        <v>0</v>
      </c>
      <c r="L347" s="35">
        <v>0</v>
      </c>
      <c r="M347" s="35">
        <v>0</v>
      </c>
      <c r="N347" s="35">
        <v>0</v>
      </c>
      <c r="O347" s="35">
        <v>0</v>
      </c>
      <c r="P347" s="14">
        <f t="shared" ref="P347:P357" si="271">H347+J347+L347+N347</f>
        <v>0</v>
      </c>
      <c r="Q347" s="14">
        <f t="shared" ref="Q347:Q357" si="272">I347+K347+M347+O347</f>
        <v>0</v>
      </c>
    </row>
    <row r="348" spans="1:17" ht="31.5" hidden="1" x14ac:dyDescent="0.25">
      <c r="A348" s="26" t="s">
        <v>282</v>
      </c>
      <c r="B348" s="1" t="s">
        <v>604</v>
      </c>
      <c r="C348" s="25" t="s">
        <v>709</v>
      </c>
      <c r="D348" s="35">
        <v>0</v>
      </c>
      <c r="E348" s="35">
        <v>0</v>
      </c>
      <c r="F348" s="35">
        <v>0</v>
      </c>
      <c r="G348" s="35">
        <v>0</v>
      </c>
      <c r="H348" s="35">
        <v>0</v>
      </c>
      <c r="I348" s="35">
        <v>0</v>
      </c>
      <c r="J348" s="35">
        <v>0</v>
      </c>
      <c r="K348" s="35">
        <v>0</v>
      </c>
      <c r="L348" s="35">
        <v>0</v>
      </c>
      <c r="M348" s="35">
        <v>0</v>
      </c>
      <c r="N348" s="35">
        <v>0</v>
      </c>
      <c r="O348" s="35">
        <v>0</v>
      </c>
      <c r="P348" s="14">
        <f t="shared" si="271"/>
        <v>0</v>
      </c>
      <c r="Q348" s="14">
        <f t="shared" si="272"/>
        <v>0</v>
      </c>
    </row>
    <row r="349" spans="1:17" hidden="1" x14ac:dyDescent="0.25">
      <c r="A349" s="26" t="s">
        <v>470</v>
      </c>
      <c r="B349" s="15" t="s">
        <v>518</v>
      </c>
      <c r="C349" s="25" t="s">
        <v>709</v>
      </c>
      <c r="D349" s="35">
        <v>0</v>
      </c>
      <c r="E349" s="35">
        <v>0</v>
      </c>
      <c r="F349" s="35">
        <v>0</v>
      </c>
      <c r="G349" s="35">
        <v>0</v>
      </c>
      <c r="H349" s="35">
        <v>0</v>
      </c>
      <c r="I349" s="35">
        <v>0</v>
      </c>
      <c r="J349" s="35">
        <v>0</v>
      </c>
      <c r="K349" s="35">
        <v>0</v>
      </c>
      <c r="L349" s="35">
        <v>0</v>
      </c>
      <c r="M349" s="35">
        <v>0</v>
      </c>
      <c r="N349" s="35">
        <v>0</v>
      </c>
      <c r="O349" s="35">
        <v>0</v>
      </c>
      <c r="P349" s="14">
        <f t="shared" si="271"/>
        <v>0</v>
      </c>
      <c r="Q349" s="14">
        <f t="shared" si="272"/>
        <v>0</v>
      </c>
    </row>
    <row r="350" spans="1:17" hidden="1" x14ac:dyDescent="0.25">
      <c r="A350" s="26" t="s">
        <v>469</v>
      </c>
      <c r="B350" s="15" t="s">
        <v>519</v>
      </c>
      <c r="C350" s="25" t="s">
        <v>709</v>
      </c>
      <c r="D350" s="35">
        <v>0</v>
      </c>
      <c r="E350" s="35">
        <v>0</v>
      </c>
      <c r="F350" s="35">
        <v>0</v>
      </c>
      <c r="G350" s="35">
        <v>0</v>
      </c>
      <c r="H350" s="35">
        <v>0</v>
      </c>
      <c r="I350" s="35">
        <v>0</v>
      </c>
      <c r="J350" s="35">
        <v>0</v>
      </c>
      <c r="K350" s="35">
        <v>0</v>
      </c>
      <c r="L350" s="35">
        <v>0</v>
      </c>
      <c r="M350" s="35">
        <v>0</v>
      </c>
      <c r="N350" s="35">
        <v>0</v>
      </c>
      <c r="O350" s="35">
        <v>0</v>
      </c>
      <c r="P350" s="14">
        <f t="shared" si="271"/>
        <v>0</v>
      </c>
      <c r="Q350" s="14">
        <f t="shared" si="272"/>
        <v>0</v>
      </c>
    </row>
    <row r="351" spans="1:17" hidden="1" x14ac:dyDescent="0.25">
      <c r="A351" s="26" t="s">
        <v>437</v>
      </c>
      <c r="B351" s="6" t="s">
        <v>564</v>
      </c>
      <c r="C351" s="25" t="s">
        <v>709</v>
      </c>
      <c r="D351" s="35">
        <v>0</v>
      </c>
      <c r="E351" s="35">
        <v>0</v>
      </c>
      <c r="F351" s="35">
        <v>0</v>
      </c>
      <c r="G351" s="35">
        <v>0</v>
      </c>
      <c r="H351" s="35">
        <v>0</v>
      </c>
      <c r="I351" s="35">
        <v>0</v>
      </c>
      <c r="J351" s="35">
        <v>0</v>
      </c>
      <c r="K351" s="35">
        <v>0</v>
      </c>
      <c r="L351" s="35">
        <v>0</v>
      </c>
      <c r="M351" s="35">
        <v>0</v>
      </c>
      <c r="N351" s="35">
        <v>0</v>
      </c>
      <c r="O351" s="35">
        <v>0</v>
      </c>
      <c r="P351" s="14">
        <f t="shared" si="271"/>
        <v>0</v>
      </c>
      <c r="Q351" s="14">
        <f t="shared" si="272"/>
        <v>0</v>
      </c>
    </row>
    <row r="352" spans="1:17" hidden="1" x14ac:dyDescent="0.25">
      <c r="A352" s="26" t="s">
        <v>438</v>
      </c>
      <c r="B352" s="6" t="s">
        <v>719</v>
      </c>
      <c r="C352" s="25" t="s">
        <v>26</v>
      </c>
      <c r="D352" s="35">
        <v>0</v>
      </c>
      <c r="E352" s="35">
        <v>0</v>
      </c>
      <c r="F352" s="35">
        <v>0</v>
      </c>
      <c r="G352" s="35">
        <v>0</v>
      </c>
      <c r="H352" s="35">
        <v>0</v>
      </c>
      <c r="I352" s="35">
        <v>0</v>
      </c>
      <c r="J352" s="35">
        <v>0</v>
      </c>
      <c r="K352" s="35">
        <v>0</v>
      </c>
      <c r="L352" s="35">
        <v>0</v>
      </c>
      <c r="M352" s="35">
        <v>0</v>
      </c>
      <c r="N352" s="35">
        <v>0</v>
      </c>
      <c r="O352" s="35">
        <v>0</v>
      </c>
      <c r="P352" s="14">
        <f t="shared" si="271"/>
        <v>0</v>
      </c>
      <c r="Q352" s="14">
        <f t="shared" si="272"/>
        <v>0</v>
      </c>
    </row>
    <row r="353" spans="1:17" ht="31.5" hidden="1" x14ac:dyDescent="0.25">
      <c r="A353" s="26" t="s">
        <v>439</v>
      </c>
      <c r="B353" s="1" t="s">
        <v>605</v>
      </c>
      <c r="C353" s="25" t="s">
        <v>26</v>
      </c>
      <c r="D353" s="35">
        <v>0</v>
      </c>
      <c r="E353" s="35">
        <v>0</v>
      </c>
      <c r="F353" s="35">
        <v>0</v>
      </c>
      <c r="G353" s="35">
        <v>0</v>
      </c>
      <c r="H353" s="35">
        <v>0</v>
      </c>
      <c r="I353" s="35">
        <v>0</v>
      </c>
      <c r="J353" s="35">
        <v>0</v>
      </c>
      <c r="K353" s="35">
        <v>0</v>
      </c>
      <c r="L353" s="35">
        <v>0</v>
      </c>
      <c r="M353" s="35">
        <v>0</v>
      </c>
      <c r="N353" s="35">
        <v>0</v>
      </c>
      <c r="O353" s="35">
        <v>0</v>
      </c>
      <c r="P353" s="14">
        <f t="shared" si="271"/>
        <v>0</v>
      </c>
      <c r="Q353" s="14">
        <f t="shared" si="272"/>
        <v>0</v>
      </c>
    </row>
    <row r="354" spans="1:17" hidden="1" x14ac:dyDescent="0.25">
      <c r="A354" s="26" t="s">
        <v>471</v>
      </c>
      <c r="B354" s="15" t="s">
        <v>518</v>
      </c>
      <c r="C354" s="25" t="s">
        <v>26</v>
      </c>
      <c r="D354" s="35">
        <v>0</v>
      </c>
      <c r="E354" s="35">
        <v>0</v>
      </c>
      <c r="F354" s="35">
        <v>0</v>
      </c>
      <c r="G354" s="35">
        <v>0</v>
      </c>
      <c r="H354" s="35">
        <v>0</v>
      </c>
      <c r="I354" s="35">
        <v>0</v>
      </c>
      <c r="J354" s="35">
        <v>0</v>
      </c>
      <c r="K354" s="35">
        <v>0</v>
      </c>
      <c r="L354" s="35">
        <v>0</v>
      </c>
      <c r="M354" s="35">
        <v>0</v>
      </c>
      <c r="N354" s="35">
        <v>0</v>
      </c>
      <c r="O354" s="35">
        <v>0</v>
      </c>
      <c r="P354" s="14">
        <f t="shared" si="271"/>
        <v>0</v>
      </c>
      <c r="Q354" s="14">
        <f t="shared" si="272"/>
        <v>0</v>
      </c>
    </row>
    <row r="355" spans="1:17" hidden="1" x14ac:dyDescent="0.25">
      <c r="A355" s="26" t="s">
        <v>472</v>
      </c>
      <c r="B355" s="15" t="s">
        <v>519</v>
      </c>
      <c r="C355" s="25" t="s">
        <v>26</v>
      </c>
      <c r="D355" s="35">
        <v>0</v>
      </c>
      <c r="E355" s="35">
        <v>0</v>
      </c>
      <c r="F355" s="35">
        <v>0</v>
      </c>
      <c r="G355" s="35">
        <v>0</v>
      </c>
      <c r="H355" s="35">
        <v>0</v>
      </c>
      <c r="I355" s="35">
        <v>0</v>
      </c>
      <c r="J355" s="35">
        <v>0</v>
      </c>
      <c r="K355" s="35">
        <v>0</v>
      </c>
      <c r="L355" s="35">
        <v>0</v>
      </c>
      <c r="M355" s="35">
        <v>0</v>
      </c>
      <c r="N355" s="35">
        <v>0</v>
      </c>
      <c r="O355" s="35">
        <v>0</v>
      </c>
      <c r="P355" s="14">
        <f t="shared" si="271"/>
        <v>0</v>
      </c>
      <c r="Q355" s="14">
        <f t="shared" si="272"/>
        <v>0</v>
      </c>
    </row>
    <row r="356" spans="1:17" hidden="1" x14ac:dyDescent="0.25">
      <c r="A356" s="26" t="s">
        <v>440</v>
      </c>
      <c r="B356" s="6" t="s">
        <v>521</v>
      </c>
      <c r="C356" s="25" t="s">
        <v>520</v>
      </c>
      <c r="D356" s="35">
        <v>0</v>
      </c>
      <c r="E356" s="35">
        <v>0</v>
      </c>
      <c r="F356" s="35">
        <v>0</v>
      </c>
      <c r="G356" s="35">
        <v>0</v>
      </c>
      <c r="H356" s="35">
        <v>0</v>
      </c>
      <c r="I356" s="35">
        <v>0</v>
      </c>
      <c r="J356" s="35">
        <v>0</v>
      </c>
      <c r="K356" s="35">
        <v>0</v>
      </c>
      <c r="L356" s="35">
        <v>0</v>
      </c>
      <c r="M356" s="35">
        <v>0</v>
      </c>
      <c r="N356" s="35">
        <v>0</v>
      </c>
      <c r="O356" s="35">
        <v>0</v>
      </c>
      <c r="P356" s="14">
        <f t="shared" si="271"/>
        <v>0</v>
      </c>
      <c r="Q356" s="14">
        <f t="shared" si="272"/>
        <v>0</v>
      </c>
    </row>
    <row r="357" spans="1:17" ht="31.5" hidden="1" x14ac:dyDescent="0.25">
      <c r="A357" s="26" t="s">
        <v>441</v>
      </c>
      <c r="B357" s="6" t="s">
        <v>718</v>
      </c>
      <c r="C357" s="25" t="s">
        <v>314</v>
      </c>
      <c r="D357" s="35">
        <v>0</v>
      </c>
      <c r="E357" s="35">
        <v>0</v>
      </c>
      <c r="F357" s="35">
        <v>0</v>
      </c>
      <c r="G357" s="35">
        <v>0</v>
      </c>
      <c r="H357" s="35">
        <v>0</v>
      </c>
      <c r="I357" s="35">
        <v>0</v>
      </c>
      <c r="J357" s="35">
        <v>0</v>
      </c>
      <c r="K357" s="35">
        <v>0</v>
      </c>
      <c r="L357" s="35">
        <v>0</v>
      </c>
      <c r="M357" s="35">
        <v>0</v>
      </c>
      <c r="N357" s="35">
        <v>0</v>
      </c>
      <c r="O357" s="35">
        <v>0</v>
      </c>
      <c r="P357" s="14">
        <f t="shared" si="271"/>
        <v>0</v>
      </c>
      <c r="Q357" s="14">
        <f t="shared" si="272"/>
        <v>0</v>
      </c>
    </row>
    <row r="358" spans="1:17" hidden="1" x14ac:dyDescent="0.25">
      <c r="A358" s="26" t="s">
        <v>150</v>
      </c>
      <c r="B358" s="18" t="s">
        <v>148</v>
      </c>
      <c r="C358" s="25" t="s">
        <v>81</v>
      </c>
      <c r="D358" s="19" t="s">
        <v>155</v>
      </c>
      <c r="E358" s="19" t="s">
        <v>155</v>
      </c>
      <c r="F358" s="19" t="s">
        <v>155</v>
      </c>
      <c r="G358" s="19" t="s">
        <v>155</v>
      </c>
      <c r="H358" s="19" t="s">
        <v>155</v>
      </c>
      <c r="I358" s="19" t="s">
        <v>155</v>
      </c>
      <c r="J358" s="19" t="s">
        <v>155</v>
      </c>
      <c r="K358" s="19" t="s">
        <v>155</v>
      </c>
      <c r="L358" s="19" t="s">
        <v>155</v>
      </c>
      <c r="M358" s="19" t="s">
        <v>155</v>
      </c>
      <c r="N358" s="19" t="s">
        <v>155</v>
      </c>
      <c r="O358" s="19" t="s">
        <v>155</v>
      </c>
      <c r="P358" s="19" t="s">
        <v>155</v>
      </c>
      <c r="Q358" s="19" t="s">
        <v>155</v>
      </c>
    </row>
    <row r="359" spans="1:17" hidden="1" x14ac:dyDescent="0.25">
      <c r="A359" s="26" t="s">
        <v>152</v>
      </c>
      <c r="B359" s="6" t="s">
        <v>193</v>
      </c>
      <c r="C359" s="25" t="s">
        <v>709</v>
      </c>
      <c r="D359" s="35">
        <v>5786.7542510000003</v>
      </c>
      <c r="E359" s="35">
        <v>6033.2195429999992</v>
      </c>
      <c r="F359" s="35">
        <v>4578.3001000000004</v>
      </c>
      <c r="G359" s="35">
        <v>4729.3437089999998</v>
      </c>
      <c r="H359" s="35">
        <v>4605.67</v>
      </c>
      <c r="I359" s="35">
        <v>4526.3499000000002</v>
      </c>
      <c r="J359" s="35">
        <v>4605.67</v>
      </c>
      <c r="K359" s="35">
        <v>4526.3499001999999</v>
      </c>
      <c r="L359" s="35">
        <v>4605.67</v>
      </c>
      <c r="M359" s="35">
        <v>4526.3499001999999</v>
      </c>
      <c r="N359" s="35">
        <v>4526.3499001999999</v>
      </c>
      <c r="O359" s="35">
        <v>0</v>
      </c>
      <c r="P359" s="14">
        <f t="shared" ref="P359:P362" si="273">H359+J359+L359+N359</f>
        <v>18343.359900200001</v>
      </c>
      <c r="Q359" s="14">
        <f t="shared" ref="Q359:Q362" si="274">I359+K359+M359+O359</f>
        <v>13579.049700399999</v>
      </c>
    </row>
    <row r="360" spans="1:17" hidden="1" x14ac:dyDescent="0.25">
      <c r="A360" s="26" t="s">
        <v>153</v>
      </c>
      <c r="B360" s="6" t="s">
        <v>194</v>
      </c>
      <c r="C360" s="25" t="s">
        <v>176</v>
      </c>
      <c r="D360" s="35">
        <v>0</v>
      </c>
      <c r="E360" s="35">
        <v>0</v>
      </c>
      <c r="F360" s="35">
        <v>0</v>
      </c>
      <c r="G360" s="35">
        <v>0</v>
      </c>
      <c r="H360" s="35">
        <v>0</v>
      </c>
      <c r="I360" s="35">
        <v>0</v>
      </c>
      <c r="J360" s="35">
        <v>0</v>
      </c>
      <c r="K360" s="35">
        <v>0</v>
      </c>
      <c r="L360" s="35">
        <v>0</v>
      </c>
      <c r="M360" s="35">
        <v>0</v>
      </c>
      <c r="N360" s="35">
        <v>0</v>
      </c>
      <c r="O360" s="35">
        <v>0</v>
      </c>
      <c r="P360" s="14">
        <f t="shared" si="273"/>
        <v>0</v>
      </c>
      <c r="Q360" s="14">
        <f t="shared" si="274"/>
        <v>0</v>
      </c>
    </row>
    <row r="361" spans="1:17" ht="47.25" hidden="1" x14ac:dyDescent="0.25">
      <c r="A361" s="26" t="s">
        <v>200</v>
      </c>
      <c r="B361" s="6" t="s">
        <v>522</v>
      </c>
      <c r="C361" s="25" t="s">
        <v>314</v>
      </c>
      <c r="D361" s="39">
        <v>1372.2969587314799</v>
      </c>
      <c r="E361" s="39">
        <v>1541.3840681062368</v>
      </c>
      <c r="F361" s="39">
        <v>2208.9882419577593</v>
      </c>
      <c r="G361" s="39">
        <v>1761.0820176285599</v>
      </c>
      <c r="H361" s="39">
        <v>3288.962675043656</v>
      </c>
      <c r="I361" s="39">
        <v>2697.9567302877917</v>
      </c>
      <c r="J361" s="39">
        <v>2582.0877746332053</v>
      </c>
      <c r="K361" s="39">
        <v>3246.3602712083994</v>
      </c>
      <c r="L361" s="39">
        <v>2614.9752044291668</v>
      </c>
      <c r="M361" s="39">
        <v>3247.3215792412739</v>
      </c>
      <c r="N361" s="39">
        <v>3377.3636768680285</v>
      </c>
      <c r="O361" s="39">
        <v>0</v>
      </c>
      <c r="P361" s="40">
        <f t="shared" si="273"/>
        <v>11863.389330974056</v>
      </c>
      <c r="Q361" s="40">
        <f t="shared" si="274"/>
        <v>9191.6385807374645</v>
      </c>
    </row>
    <row r="362" spans="1:17" ht="31.5" hidden="1" x14ac:dyDescent="0.25">
      <c r="A362" s="26" t="s">
        <v>283</v>
      </c>
      <c r="B362" s="6" t="s">
        <v>565</v>
      </c>
      <c r="C362" s="25" t="s">
        <v>314</v>
      </c>
      <c r="D362" s="35">
        <v>0</v>
      </c>
      <c r="E362" s="35">
        <v>0</v>
      </c>
      <c r="F362" s="35">
        <v>0</v>
      </c>
      <c r="G362" s="35">
        <v>0</v>
      </c>
      <c r="H362" s="35">
        <v>0</v>
      </c>
      <c r="I362" s="35">
        <v>0</v>
      </c>
      <c r="J362" s="35">
        <v>0</v>
      </c>
      <c r="K362" s="35">
        <v>0</v>
      </c>
      <c r="L362" s="35">
        <v>0</v>
      </c>
      <c r="M362" s="35">
        <v>0</v>
      </c>
      <c r="N362" s="35">
        <v>0</v>
      </c>
      <c r="O362" s="35">
        <v>0</v>
      </c>
      <c r="P362" s="14">
        <f t="shared" si="273"/>
        <v>0</v>
      </c>
      <c r="Q362" s="14">
        <f t="shared" si="274"/>
        <v>0</v>
      </c>
    </row>
    <row r="363" spans="1:17" hidden="1" x14ac:dyDescent="0.25">
      <c r="A363" s="26" t="s">
        <v>154</v>
      </c>
      <c r="B363" s="18" t="s">
        <v>151</v>
      </c>
      <c r="C363" s="19" t="s">
        <v>81</v>
      </c>
      <c r="D363" s="19" t="s">
        <v>155</v>
      </c>
      <c r="E363" s="19" t="s">
        <v>155</v>
      </c>
      <c r="F363" s="19" t="s">
        <v>155</v>
      </c>
      <c r="G363" s="19" t="s">
        <v>155</v>
      </c>
      <c r="H363" s="19" t="s">
        <v>155</v>
      </c>
      <c r="I363" s="19" t="s">
        <v>155</v>
      </c>
      <c r="J363" s="19" t="s">
        <v>155</v>
      </c>
      <c r="K363" s="19" t="s">
        <v>155</v>
      </c>
      <c r="L363" s="19" t="s">
        <v>155</v>
      </c>
      <c r="M363" s="19" t="s">
        <v>155</v>
      </c>
      <c r="N363" s="19" t="s">
        <v>155</v>
      </c>
      <c r="O363" s="19" t="s">
        <v>155</v>
      </c>
      <c r="P363" s="19" t="s">
        <v>155</v>
      </c>
      <c r="Q363" s="19" t="s">
        <v>155</v>
      </c>
    </row>
    <row r="364" spans="1:17" ht="18" hidden="1" customHeight="1" x14ac:dyDescent="0.25">
      <c r="A364" s="26" t="s">
        <v>284</v>
      </c>
      <c r="B364" s="6" t="s">
        <v>303</v>
      </c>
      <c r="C364" s="25" t="s">
        <v>26</v>
      </c>
      <c r="D364" s="35">
        <v>0</v>
      </c>
      <c r="E364" s="35">
        <v>0</v>
      </c>
      <c r="F364" s="35">
        <v>0</v>
      </c>
      <c r="G364" s="35">
        <v>0</v>
      </c>
      <c r="H364" s="35">
        <v>0</v>
      </c>
      <c r="I364" s="35">
        <v>0</v>
      </c>
      <c r="J364" s="35">
        <v>0</v>
      </c>
      <c r="K364" s="35">
        <v>0</v>
      </c>
      <c r="L364" s="35">
        <v>0</v>
      </c>
      <c r="M364" s="35">
        <v>0</v>
      </c>
      <c r="N364" s="35">
        <v>0</v>
      </c>
      <c r="O364" s="35">
        <v>0</v>
      </c>
      <c r="P364" s="14">
        <f t="shared" ref="P364:P374" si="275">H364+J364+L364+N364</f>
        <v>0</v>
      </c>
      <c r="Q364" s="14">
        <f t="shared" ref="Q364:Q374" si="276">I364+K364+M364+O364</f>
        <v>0</v>
      </c>
    </row>
    <row r="365" spans="1:17" ht="47.25" hidden="1" x14ac:dyDescent="0.25">
      <c r="A365" s="26" t="s">
        <v>285</v>
      </c>
      <c r="B365" s="1" t="s">
        <v>442</v>
      </c>
      <c r="C365" s="25" t="s">
        <v>26</v>
      </c>
      <c r="D365" s="35">
        <v>0</v>
      </c>
      <c r="E365" s="35">
        <v>0</v>
      </c>
      <c r="F365" s="35">
        <v>0</v>
      </c>
      <c r="G365" s="35">
        <v>0</v>
      </c>
      <c r="H365" s="35">
        <v>0</v>
      </c>
      <c r="I365" s="35">
        <v>0</v>
      </c>
      <c r="J365" s="35">
        <v>0</v>
      </c>
      <c r="K365" s="35">
        <v>0</v>
      </c>
      <c r="L365" s="35">
        <v>0</v>
      </c>
      <c r="M365" s="35">
        <v>0</v>
      </c>
      <c r="N365" s="35">
        <v>0</v>
      </c>
      <c r="O365" s="35">
        <v>0</v>
      </c>
      <c r="P365" s="14">
        <f t="shared" si="275"/>
        <v>0</v>
      </c>
      <c r="Q365" s="14">
        <f t="shared" si="276"/>
        <v>0</v>
      </c>
    </row>
    <row r="366" spans="1:17" ht="47.25" hidden="1" x14ac:dyDescent="0.25">
      <c r="A366" s="26" t="s">
        <v>286</v>
      </c>
      <c r="B366" s="1" t="s">
        <v>443</v>
      </c>
      <c r="C366" s="25" t="s">
        <v>26</v>
      </c>
      <c r="D366" s="35">
        <v>0</v>
      </c>
      <c r="E366" s="35">
        <v>0</v>
      </c>
      <c r="F366" s="35">
        <v>0</v>
      </c>
      <c r="G366" s="35">
        <v>0</v>
      </c>
      <c r="H366" s="35">
        <v>0</v>
      </c>
      <c r="I366" s="35">
        <v>0</v>
      </c>
      <c r="J366" s="35">
        <v>0</v>
      </c>
      <c r="K366" s="35">
        <v>0</v>
      </c>
      <c r="L366" s="35">
        <v>0</v>
      </c>
      <c r="M366" s="35">
        <v>0</v>
      </c>
      <c r="N366" s="35">
        <v>0</v>
      </c>
      <c r="O366" s="35">
        <v>0</v>
      </c>
      <c r="P366" s="14">
        <f t="shared" si="275"/>
        <v>0</v>
      </c>
      <c r="Q366" s="14">
        <f t="shared" si="276"/>
        <v>0</v>
      </c>
    </row>
    <row r="367" spans="1:17" ht="31.5" hidden="1" x14ac:dyDescent="0.25">
      <c r="A367" s="26" t="s">
        <v>287</v>
      </c>
      <c r="B367" s="1" t="s">
        <v>197</v>
      </c>
      <c r="C367" s="25" t="s">
        <v>26</v>
      </c>
      <c r="D367" s="35">
        <v>0</v>
      </c>
      <c r="E367" s="35">
        <v>0</v>
      </c>
      <c r="F367" s="35">
        <v>0</v>
      </c>
      <c r="G367" s="35">
        <v>0</v>
      </c>
      <c r="H367" s="35">
        <v>0</v>
      </c>
      <c r="I367" s="35">
        <v>0</v>
      </c>
      <c r="J367" s="35">
        <v>0</v>
      </c>
      <c r="K367" s="35">
        <v>0</v>
      </c>
      <c r="L367" s="35">
        <v>0</v>
      </c>
      <c r="M367" s="35">
        <v>0</v>
      </c>
      <c r="N367" s="35">
        <v>0</v>
      </c>
      <c r="O367" s="35">
        <v>0</v>
      </c>
      <c r="P367" s="14">
        <f t="shared" si="275"/>
        <v>0</v>
      </c>
      <c r="Q367" s="14">
        <f t="shared" si="276"/>
        <v>0</v>
      </c>
    </row>
    <row r="368" spans="1:17" hidden="1" x14ac:dyDescent="0.25">
      <c r="A368" s="26" t="s">
        <v>288</v>
      </c>
      <c r="B368" s="6" t="s">
        <v>302</v>
      </c>
      <c r="C368" s="25" t="s">
        <v>709</v>
      </c>
      <c r="D368" s="35">
        <v>0</v>
      </c>
      <c r="E368" s="35">
        <v>0</v>
      </c>
      <c r="F368" s="35">
        <v>0</v>
      </c>
      <c r="G368" s="35">
        <v>0</v>
      </c>
      <c r="H368" s="35">
        <v>0</v>
      </c>
      <c r="I368" s="35">
        <v>0</v>
      </c>
      <c r="J368" s="35">
        <v>0</v>
      </c>
      <c r="K368" s="35">
        <v>0</v>
      </c>
      <c r="L368" s="35">
        <v>0</v>
      </c>
      <c r="M368" s="35">
        <v>0</v>
      </c>
      <c r="N368" s="35">
        <v>0</v>
      </c>
      <c r="O368" s="35">
        <v>0</v>
      </c>
      <c r="P368" s="14">
        <f t="shared" si="275"/>
        <v>0</v>
      </c>
      <c r="Q368" s="14">
        <f t="shared" si="276"/>
        <v>0</v>
      </c>
    </row>
    <row r="369" spans="1:17" ht="31.5" hidden="1" x14ac:dyDescent="0.25">
      <c r="A369" s="26" t="s">
        <v>289</v>
      </c>
      <c r="B369" s="1" t="s">
        <v>198</v>
      </c>
      <c r="C369" s="25" t="s">
        <v>709</v>
      </c>
      <c r="D369" s="35">
        <v>0</v>
      </c>
      <c r="E369" s="35">
        <v>0</v>
      </c>
      <c r="F369" s="35">
        <v>0</v>
      </c>
      <c r="G369" s="35">
        <v>0</v>
      </c>
      <c r="H369" s="35">
        <v>0</v>
      </c>
      <c r="I369" s="35">
        <v>0</v>
      </c>
      <c r="J369" s="35">
        <v>0</v>
      </c>
      <c r="K369" s="35">
        <v>0</v>
      </c>
      <c r="L369" s="35">
        <v>0</v>
      </c>
      <c r="M369" s="35">
        <v>0</v>
      </c>
      <c r="N369" s="35">
        <v>0</v>
      </c>
      <c r="O369" s="35">
        <v>0</v>
      </c>
      <c r="P369" s="14">
        <f t="shared" si="275"/>
        <v>0</v>
      </c>
      <c r="Q369" s="14">
        <f t="shared" si="276"/>
        <v>0</v>
      </c>
    </row>
    <row r="370" spans="1:17" hidden="1" x14ac:dyDescent="0.25">
      <c r="A370" s="26" t="s">
        <v>290</v>
      </c>
      <c r="B370" s="1" t="s">
        <v>199</v>
      </c>
      <c r="C370" s="25" t="s">
        <v>709</v>
      </c>
      <c r="D370" s="35">
        <v>0</v>
      </c>
      <c r="E370" s="35">
        <v>0</v>
      </c>
      <c r="F370" s="35">
        <v>0</v>
      </c>
      <c r="G370" s="35">
        <v>0</v>
      </c>
      <c r="H370" s="35">
        <v>0</v>
      </c>
      <c r="I370" s="35">
        <v>0</v>
      </c>
      <c r="J370" s="35">
        <v>0</v>
      </c>
      <c r="K370" s="35">
        <v>0</v>
      </c>
      <c r="L370" s="35">
        <v>0</v>
      </c>
      <c r="M370" s="35">
        <v>0</v>
      </c>
      <c r="N370" s="35">
        <v>0</v>
      </c>
      <c r="O370" s="35">
        <v>0</v>
      </c>
      <c r="P370" s="14">
        <f t="shared" si="275"/>
        <v>0</v>
      </c>
      <c r="Q370" s="14">
        <f t="shared" si="276"/>
        <v>0</v>
      </c>
    </row>
    <row r="371" spans="1:17" ht="31.5" hidden="1" x14ac:dyDescent="0.25">
      <c r="A371" s="26" t="s">
        <v>291</v>
      </c>
      <c r="B371" s="6" t="s">
        <v>301</v>
      </c>
      <c r="C371" s="25" t="s">
        <v>314</v>
      </c>
      <c r="D371" s="35">
        <v>0</v>
      </c>
      <c r="E371" s="35">
        <v>0</v>
      </c>
      <c r="F371" s="35">
        <v>0</v>
      </c>
      <c r="G371" s="35">
        <v>0</v>
      </c>
      <c r="H371" s="35">
        <v>0</v>
      </c>
      <c r="I371" s="35">
        <v>0</v>
      </c>
      <c r="J371" s="35">
        <v>0</v>
      </c>
      <c r="K371" s="35">
        <v>0</v>
      </c>
      <c r="L371" s="35">
        <v>0</v>
      </c>
      <c r="M371" s="35">
        <v>0</v>
      </c>
      <c r="N371" s="35">
        <v>0</v>
      </c>
      <c r="O371" s="35">
        <v>0</v>
      </c>
      <c r="P371" s="14">
        <f t="shared" si="275"/>
        <v>0</v>
      </c>
      <c r="Q371" s="14">
        <f t="shared" si="276"/>
        <v>0</v>
      </c>
    </row>
    <row r="372" spans="1:17" hidden="1" x14ac:dyDescent="0.25">
      <c r="A372" s="26" t="s">
        <v>292</v>
      </c>
      <c r="B372" s="1" t="s">
        <v>195</v>
      </c>
      <c r="C372" s="25" t="s">
        <v>314</v>
      </c>
      <c r="D372" s="35">
        <v>0</v>
      </c>
      <c r="E372" s="35">
        <v>0</v>
      </c>
      <c r="F372" s="35">
        <v>0</v>
      </c>
      <c r="G372" s="35">
        <v>0</v>
      </c>
      <c r="H372" s="35">
        <v>0</v>
      </c>
      <c r="I372" s="35">
        <v>0</v>
      </c>
      <c r="J372" s="35">
        <v>0</v>
      </c>
      <c r="K372" s="35">
        <v>0</v>
      </c>
      <c r="L372" s="35">
        <v>0</v>
      </c>
      <c r="M372" s="35">
        <v>0</v>
      </c>
      <c r="N372" s="35">
        <v>0</v>
      </c>
      <c r="O372" s="35">
        <v>0</v>
      </c>
      <c r="P372" s="14">
        <f t="shared" si="275"/>
        <v>0</v>
      </c>
      <c r="Q372" s="14">
        <f t="shared" si="276"/>
        <v>0</v>
      </c>
    </row>
    <row r="373" spans="1:17" hidden="1" x14ac:dyDescent="0.25">
      <c r="A373" s="26" t="s">
        <v>293</v>
      </c>
      <c r="B373" s="1" t="s">
        <v>196</v>
      </c>
      <c r="C373" s="25" t="s">
        <v>314</v>
      </c>
      <c r="D373" s="35">
        <v>0</v>
      </c>
      <c r="E373" s="35">
        <v>0</v>
      </c>
      <c r="F373" s="35">
        <v>0</v>
      </c>
      <c r="G373" s="35">
        <v>0</v>
      </c>
      <c r="H373" s="35">
        <v>0</v>
      </c>
      <c r="I373" s="35">
        <v>0</v>
      </c>
      <c r="J373" s="35">
        <v>0</v>
      </c>
      <c r="K373" s="35">
        <v>0</v>
      </c>
      <c r="L373" s="35">
        <v>0</v>
      </c>
      <c r="M373" s="35">
        <v>0</v>
      </c>
      <c r="N373" s="35">
        <v>0</v>
      </c>
      <c r="O373" s="35">
        <v>0</v>
      </c>
      <c r="P373" s="14">
        <f t="shared" si="275"/>
        <v>0</v>
      </c>
      <c r="Q373" s="14">
        <f t="shared" si="276"/>
        <v>0</v>
      </c>
    </row>
    <row r="374" spans="1:17" hidden="1" x14ac:dyDescent="0.25">
      <c r="A374" s="26" t="s">
        <v>294</v>
      </c>
      <c r="B374" s="18" t="s">
        <v>444</v>
      </c>
      <c r="C374" s="25" t="s">
        <v>710</v>
      </c>
      <c r="D374" s="35">
        <v>528.35</v>
      </c>
      <c r="E374" s="35">
        <v>520</v>
      </c>
      <c r="F374" s="35">
        <v>520</v>
      </c>
      <c r="G374" s="35">
        <v>507.1</v>
      </c>
      <c r="H374" s="35">
        <v>520</v>
      </c>
      <c r="I374" s="35">
        <v>520</v>
      </c>
      <c r="J374" s="35">
        <v>520</v>
      </c>
      <c r="K374" s="35">
        <v>520</v>
      </c>
      <c r="L374" s="35">
        <v>520</v>
      </c>
      <c r="M374" s="35">
        <v>520</v>
      </c>
      <c r="N374" s="35">
        <v>520</v>
      </c>
      <c r="O374" s="35">
        <v>0</v>
      </c>
      <c r="P374" s="14">
        <f t="shared" si="275"/>
        <v>2080</v>
      </c>
      <c r="Q374" s="14">
        <f t="shared" si="276"/>
        <v>1560</v>
      </c>
    </row>
    <row r="375" spans="1:17" x14ac:dyDescent="0.25">
      <c r="A375" s="44" t="s">
        <v>687</v>
      </c>
      <c r="B375" s="45"/>
      <c r="C375" s="45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45"/>
      <c r="O375" s="45"/>
      <c r="P375" s="45"/>
      <c r="Q375" s="46"/>
    </row>
    <row r="376" spans="1:17" ht="16.5" customHeight="1" x14ac:dyDescent="0.25">
      <c r="A376" s="44"/>
      <c r="B376" s="45"/>
      <c r="C376" s="45"/>
      <c r="D376" s="45"/>
      <c r="E376" s="45"/>
      <c r="F376" s="45"/>
      <c r="G376" s="45"/>
      <c r="H376" s="45"/>
      <c r="I376" s="45"/>
      <c r="J376" s="45"/>
      <c r="K376" s="45"/>
      <c r="L376" s="45"/>
      <c r="M376" s="45"/>
      <c r="N376" s="45"/>
      <c r="O376" s="45"/>
      <c r="P376" s="45"/>
      <c r="Q376" s="46"/>
    </row>
    <row r="377" spans="1:17" ht="33" customHeight="1" x14ac:dyDescent="0.25">
      <c r="A377" s="47" t="s">
        <v>0</v>
      </c>
      <c r="B377" s="48" t="s">
        <v>1</v>
      </c>
      <c r="C377" s="48" t="s">
        <v>168</v>
      </c>
      <c r="D377" s="42" t="s">
        <v>737</v>
      </c>
      <c r="E377" s="42" t="s">
        <v>736</v>
      </c>
      <c r="F377" s="49" t="s">
        <v>730</v>
      </c>
      <c r="G377" s="49"/>
      <c r="H377" s="49" t="s">
        <v>733</v>
      </c>
      <c r="I377" s="49"/>
      <c r="J377" s="49" t="s">
        <v>734</v>
      </c>
      <c r="K377" s="49"/>
      <c r="L377" s="49" t="s">
        <v>735</v>
      </c>
      <c r="M377" s="49"/>
      <c r="N377" s="49" t="s">
        <v>741</v>
      </c>
      <c r="O377" s="49"/>
      <c r="P377" s="49" t="s">
        <v>84</v>
      </c>
      <c r="Q377" s="49"/>
    </row>
    <row r="378" spans="1:17" ht="71.25" customHeight="1" x14ac:dyDescent="0.25">
      <c r="A378" s="47"/>
      <c r="B378" s="48"/>
      <c r="C378" s="48"/>
      <c r="D378" s="13" t="s">
        <v>65</v>
      </c>
      <c r="E378" s="13" t="s">
        <v>65</v>
      </c>
      <c r="F378" s="13" t="s">
        <v>729</v>
      </c>
      <c r="G378" s="13" t="s">
        <v>65</v>
      </c>
      <c r="H378" s="13" t="s">
        <v>729</v>
      </c>
      <c r="I378" s="13" t="s">
        <v>169</v>
      </c>
      <c r="J378" s="13" t="s">
        <v>729</v>
      </c>
      <c r="K378" s="13" t="s">
        <v>169</v>
      </c>
      <c r="L378" s="13" t="s">
        <v>729</v>
      </c>
      <c r="M378" s="13" t="s">
        <v>169</v>
      </c>
      <c r="N378" s="13" t="s">
        <v>728</v>
      </c>
      <c r="O378" s="13" t="s">
        <v>297</v>
      </c>
      <c r="P378" s="13" t="s">
        <v>644</v>
      </c>
      <c r="Q378" s="13" t="s">
        <v>169</v>
      </c>
    </row>
    <row r="379" spans="1:17" s="34" customFormat="1" x14ac:dyDescent="0.25">
      <c r="A379" s="31">
        <v>1</v>
      </c>
      <c r="B379" s="32">
        <v>2</v>
      </c>
      <c r="C379" s="32">
        <v>3</v>
      </c>
      <c r="D379" s="41" t="s">
        <v>42</v>
      </c>
      <c r="E379" s="41" t="s">
        <v>645</v>
      </c>
      <c r="F379" s="41" t="s">
        <v>646</v>
      </c>
      <c r="G379" s="41" t="s">
        <v>647</v>
      </c>
      <c r="H379" s="41" t="s">
        <v>648</v>
      </c>
      <c r="I379" s="41" t="s">
        <v>649</v>
      </c>
      <c r="J379" s="41" t="s">
        <v>650</v>
      </c>
      <c r="K379" s="41" t="s">
        <v>651</v>
      </c>
      <c r="L379" s="41" t="s">
        <v>652</v>
      </c>
      <c r="M379" s="41" t="s">
        <v>653</v>
      </c>
      <c r="N379" s="41" t="s">
        <v>653</v>
      </c>
      <c r="O379" s="41" t="s">
        <v>738</v>
      </c>
      <c r="P379" s="31" t="s">
        <v>654</v>
      </c>
      <c r="Q379" s="32">
        <v>6</v>
      </c>
    </row>
    <row r="380" spans="1:17" ht="30.75" customHeight="1" x14ac:dyDescent="0.25">
      <c r="A380" s="43" t="s">
        <v>720</v>
      </c>
      <c r="B380" s="43"/>
      <c r="C380" s="25" t="s">
        <v>314</v>
      </c>
      <c r="D380" s="35">
        <f t="shared" ref="D380:E380" si="277">D381+D440</f>
        <v>63.171895040000003</v>
      </c>
      <c r="E380" s="35">
        <f t="shared" si="277"/>
        <v>91.604920930000006</v>
      </c>
      <c r="F380" s="35">
        <f t="shared" ref="F380:O380" si="278">F381+F440</f>
        <v>87.753122430000005</v>
      </c>
      <c r="G380" s="35">
        <f t="shared" si="278"/>
        <v>217.13852227833331</v>
      </c>
      <c r="H380" s="35">
        <f t="shared" si="278"/>
        <v>135.31947451939999</v>
      </c>
      <c r="I380" s="35">
        <f t="shared" si="278"/>
        <v>135.57567863</v>
      </c>
      <c r="J380" s="35">
        <f t="shared" ref="J380" si="279">J381+J440</f>
        <v>141.13836866840703</v>
      </c>
      <c r="K380" s="35">
        <f t="shared" si="278"/>
        <v>555.49968224112331</v>
      </c>
      <c r="L380" s="35">
        <f t="shared" ref="L380" si="280">L381+L440</f>
        <v>146.78379158596402</v>
      </c>
      <c r="M380" s="35">
        <f t="shared" si="278"/>
        <v>148.87237132006413</v>
      </c>
      <c r="N380" s="35">
        <f t="shared" si="278"/>
        <v>155.93145722972602</v>
      </c>
      <c r="O380" s="35">
        <f t="shared" si="278"/>
        <v>0</v>
      </c>
      <c r="P380" s="14">
        <f t="shared" ref="P380" si="281">H380+J380+L380+N380</f>
        <v>579.17309200349712</v>
      </c>
      <c r="Q380" s="14">
        <f t="shared" ref="Q380" si="282">I380+K380+M380+O380</f>
        <v>839.94773219118747</v>
      </c>
    </row>
    <row r="381" spans="1:17" x14ac:dyDescent="0.25">
      <c r="A381" s="26" t="s">
        <v>8</v>
      </c>
      <c r="B381" s="2" t="s">
        <v>606</v>
      </c>
      <c r="C381" s="25" t="s">
        <v>314</v>
      </c>
      <c r="D381" s="35">
        <f t="shared" ref="D381:E381" si="283">D382+D406+D434+D435</f>
        <v>63.171895040000003</v>
      </c>
      <c r="E381" s="35">
        <f t="shared" si="283"/>
        <v>91.604920930000006</v>
      </c>
      <c r="F381" s="35">
        <f>F382+F406+F434+F435</f>
        <v>87.753122430000005</v>
      </c>
      <c r="G381" s="35">
        <f t="shared" ref="G381:O381" si="284">G382+G406+G434+G435</f>
        <v>217.13852227833331</v>
      </c>
      <c r="H381" s="35">
        <f t="shared" si="284"/>
        <v>135.31947451939999</v>
      </c>
      <c r="I381" s="35">
        <f t="shared" si="284"/>
        <v>135.57567863</v>
      </c>
      <c r="J381" s="35">
        <f t="shared" ref="J381" si="285">J382+J406+J434+J435</f>
        <v>141.13836866840703</v>
      </c>
      <c r="K381" s="35">
        <f t="shared" si="284"/>
        <v>555.49968224112331</v>
      </c>
      <c r="L381" s="35">
        <f t="shared" ref="L381" si="286">L382+L406+L434+L435</f>
        <v>146.78379158596402</v>
      </c>
      <c r="M381" s="35">
        <f t="shared" si="284"/>
        <v>148.87237132006413</v>
      </c>
      <c r="N381" s="35">
        <f t="shared" si="284"/>
        <v>155.93145722972602</v>
      </c>
      <c r="O381" s="35">
        <f t="shared" si="284"/>
        <v>0</v>
      </c>
      <c r="P381" s="14">
        <f t="shared" ref="P381:P444" si="287">H381+J381+L381+N381</f>
        <v>579.17309200349712</v>
      </c>
      <c r="Q381" s="14">
        <f t="shared" ref="Q381:Q444" si="288">I381+K381+M381+O381</f>
        <v>839.94773219118747</v>
      </c>
    </row>
    <row r="382" spans="1:17" x14ac:dyDescent="0.25">
      <c r="A382" s="26" t="s">
        <v>9</v>
      </c>
      <c r="B382" s="6" t="s">
        <v>66</v>
      </c>
      <c r="C382" s="25" t="s">
        <v>314</v>
      </c>
      <c r="D382" s="35">
        <f t="shared" ref="D382:E382" si="289">D383+D401+D405</f>
        <v>49.996136710000002</v>
      </c>
      <c r="E382" s="35">
        <f t="shared" si="289"/>
        <v>70.177358030000008</v>
      </c>
      <c r="F382" s="35">
        <f t="shared" ref="F382:O382" si="290">F383+F401+F405</f>
        <v>60.131094880000013</v>
      </c>
      <c r="G382" s="35">
        <f t="shared" si="290"/>
        <v>191.07425274833332</v>
      </c>
      <c r="H382" s="35">
        <f t="shared" si="290"/>
        <v>100</v>
      </c>
      <c r="I382" s="35">
        <f t="shared" si="290"/>
        <v>100</v>
      </c>
      <c r="J382" s="35">
        <f t="shared" ref="J382" si="291">J383+J401+J405</f>
        <v>104.3</v>
      </c>
      <c r="K382" s="35">
        <f t="shared" si="290"/>
        <v>408.54424834809947</v>
      </c>
      <c r="L382" s="35">
        <f t="shared" ref="L382" si="292">L383+L401+L405</f>
        <v>108.47199999999999</v>
      </c>
      <c r="M382" s="35">
        <f t="shared" si="290"/>
        <v>0</v>
      </c>
      <c r="N382" s="35">
        <f t="shared" si="290"/>
        <v>0</v>
      </c>
      <c r="O382" s="35">
        <f t="shared" si="290"/>
        <v>0</v>
      </c>
      <c r="P382" s="14">
        <f t="shared" si="287"/>
        <v>312.77199999999999</v>
      </c>
      <c r="Q382" s="14">
        <f t="shared" si="288"/>
        <v>508.54424834809947</v>
      </c>
    </row>
    <row r="383" spans="1:17" ht="31.5" x14ac:dyDescent="0.25">
      <c r="A383" s="26" t="s">
        <v>67</v>
      </c>
      <c r="B383" s="1" t="s">
        <v>524</v>
      </c>
      <c r="C383" s="25" t="s">
        <v>314</v>
      </c>
      <c r="D383" s="35">
        <f t="shared" ref="D383:E383" si="293">D384+D388+D389+D390+D391+D396+D397+D398</f>
        <v>49.996136710000002</v>
      </c>
      <c r="E383" s="35">
        <f t="shared" si="293"/>
        <v>70.177358030000008</v>
      </c>
      <c r="F383" s="35">
        <f t="shared" ref="F383:O383" si="294">F384+F388+F389+F390+F391+F396+F397+F398</f>
        <v>60.131094880000013</v>
      </c>
      <c r="G383" s="35">
        <f t="shared" si="294"/>
        <v>191.07425274833332</v>
      </c>
      <c r="H383" s="35">
        <f t="shared" si="294"/>
        <v>100</v>
      </c>
      <c r="I383" s="35">
        <f t="shared" si="294"/>
        <v>100</v>
      </c>
      <c r="J383" s="35">
        <f t="shared" ref="J383" si="295">J384+J388+J389+J390+J391+J396+J397+J398</f>
        <v>104.3</v>
      </c>
      <c r="K383" s="35">
        <f t="shared" si="294"/>
        <v>408.54424834809947</v>
      </c>
      <c r="L383" s="35">
        <f t="shared" ref="L383" si="296">L384+L388+L389+L390+L391+L396+L397+L398</f>
        <v>108.47199999999999</v>
      </c>
      <c r="M383" s="35">
        <f t="shared" si="294"/>
        <v>0</v>
      </c>
      <c r="N383" s="35">
        <f t="shared" si="294"/>
        <v>0</v>
      </c>
      <c r="O383" s="35">
        <f t="shared" si="294"/>
        <v>0</v>
      </c>
      <c r="P383" s="14">
        <f t="shared" si="287"/>
        <v>312.77199999999999</v>
      </c>
      <c r="Q383" s="14">
        <f t="shared" si="288"/>
        <v>508.54424834809947</v>
      </c>
    </row>
    <row r="384" spans="1:17" x14ac:dyDescent="0.25">
      <c r="A384" s="26" t="s">
        <v>156</v>
      </c>
      <c r="B384" s="7" t="s">
        <v>446</v>
      </c>
      <c r="C384" s="25" t="s">
        <v>314</v>
      </c>
      <c r="D384" s="35">
        <f t="shared" ref="D384:E384" si="297">D385+D386+D387</f>
        <v>0</v>
      </c>
      <c r="E384" s="35">
        <f t="shared" si="297"/>
        <v>0</v>
      </c>
      <c r="F384" s="35">
        <f t="shared" ref="F384:O384" si="298">F385+F386+F387</f>
        <v>0</v>
      </c>
      <c r="G384" s="35">
        <f t="shared" si="298"/>
        <v>0</v>
      </c>
      <c r="H384" s="35">
        <f t="shared" si="298"/>
        <v>0</v>
      </c>
      <c r="I384" s="35">
        <f t="shared" si="298"/>
        <v>0</v>
      </c>
      <c r="J384" s="35">
        <f t="shared" ref="J384" si="299">J385+J386+J387</f>
        <v>0</v>
      </c>
      <c r="K384" s="35">
        <f t="shared" si="298"/>
        <v>0</v>
      </c>
      <c r="L384" s="35">
        <f t="shared" ref="L384" si="300">L385+L386+L387</f>
        <v>0</v>
      </c>
      <c r="M384" s="35">
        <f t="shared" si="298"/>
        <v>0</v>
      </c>
      <c r="N384" s="35">
        <f t="shared" si="298"/>
        <v>0</v>
      </c>
      <c r="O384" s="35">
        <f t="shared" si="298"/>
        <v>0</v>
      </c>
      <c r="P384" s="14">
        <f t="shared" si="287"/>
        <v>0</v>
      </c>
      <c r="Q384" s="14">
        <f t="shared" si="288"/>
        <v>0</v>
      </c>
    </row>
    <row r="385" spans="1:17" ht="31.5" x14ac:dyDescent="0.25">
      <c r="A385" s="26" t="s">
        <v>481</v>
      </c>
      <c r="B385" s="8" t="s">
        <v>463</v>
      </c>
      <c r="C385" s="25" t="s">
        <v>314</v>
      </c>
      <c r="D385" s="35">
        <v>0</v>
      </c>
      <c r="E385" s="35">
        <v>0</v>
      </c>
      <c r="F385" s="35">
        <v>0</v>
      </c>
      <c r="G385" s="35">
        <v>0</v>
      </c>
      <c r="H385" s="35">
        <v>0</v>
      </c>
      <c r="I385" s="35">
        <v>0</v>
      </c>
      <c r="J385" s="35">
        <v>0</v>
      </c>
      <c r="K385" s="35">
        <v>0</v>
      </c>
      <c r="L385" s="35">
        <v>0</v>
      </c>
      <c r="M385" s="35">
        <v>0</v>
      </c>
      <c r="N385" s="35">
        <v>0</v>
      </c>
      <c r="O385" s="35">
        <v>0</v>
      </c>
      <c r="P385" s="14">
        <f t="shared" si="287"/>
        <v>0</v>
      </c>
      <c r="Q385" s="14">
        <f t="shared" si="288"/>
        <v>0</v>
      </c>
    </row>
    <row r="386" spans="1:17" ht="31.5" x14ac:dyDescent="0.25">
      <c r="A386" s="26" t="s">
        <v>482</v>
      </c>
      <c r="B386" s="8" t="s">
        <v>464</v>
      </c>
      <c r="C386" s="25" t="s">
        <v>314</v>
      </c>
      <c r="D386" s="35">
        <v>0</v>
      </c>
      <c r="E386" s="35">
        <v>0</v>
      </c>
      <c r="F386" s="35">
        <v>0</v>
      </c>
      <c r="G386" s="35">
        <v>0</v>
      </c>
      <c r="H386" s="35">
        <v>0</v>
      </c>
      <c r="I386" s="35">
        <v>0</v>
      </c>
      <c r="J386" s="35">
        <v>0</v>
      </c>
      <c r="K386" s="35">
        <v>0</v>
      </c>
      <c r="L386" s="35">
        <v>0</v>
      </c>
      <c r="M386" s="35">
        <v>0</v>
      </c>
      <c r="N386" s="35">
        <v>0</v>
      </c>
      <c r="O386" s="35">
        <v>0</v>
      </c>
      <c r="P386" s="14">
        <f t="shared" si="287"/>
        <v>0</v>
      </c>
      <c r="Q386" s="14">
        <f t="shared" si="288"/>
        <v>0</v>
      </c>
    </row>
    <row r="387" spans="1:17" ht="31.5" x14ac:dyDescent="0.25">
      <c r="A387" s="26" t="s">
        <v>525</v>
      </c>
      <c r="B387" s="8" t="s">
        <v>449</v>
      </c>
      <c r="C387" s="25" t="s">
        <v>314</v>
      </c>
      <c r="D387" s="35">
        <v>0</v>
      </c>
      <c r="E387" s="35">
        <v>0</v>
      </c>
      <c r="F387" s="35">
        <v>0</v>
      </c>
      <c r="G387" s="35">
        <v>0</v>
      </c>
      <c r="H387" s="35">
        <v>0</v>
      </c>
      <c r="I387" s="35">
        <v>0</v>
      </c>
      <c r="J387" s="35">
        <v>0</v>
      </c>
      <c r="K387" s="35">
        <v>0</v>
      </c>
      <c r="L387" s="35">
        <v>0</v>
      </c>
      <c r="M387" s="35">
        <v>0</v>
      </c>
      <c r="N387" s="35">
        <v>0</v>
      </c>
      <c r="O387" s="35">
        <v>0</v>
      </c>
      <c r="P387" s="14">
        <f t="shared" si="287"/>
        <v>0</v>
      </c>
      <c r="Q387" s="14">
        <f t="shared" si="288"/>
        <v>0</v>
      </c>
    </row>
    <row r="388" spans="1:17" x14ac:dyDescent="0.25">
      <c r="A388" s="26" t="s">
        <v>157</v>
      </c>
      <c r="B388" s="7" t="s">
        <v>625</v>
      </c>
      <c r="C388" s="25" t="s">
        <v>314</v>
      </c>
      <c r="D388" s="35">
        <v>0</v>
      </c>
      <c r="E388" s="35">
        <v>0</v>
      </c>
      <c r="F388" s="35">
        <v>0</v>
      </c>
      <c r="G388" s="35">
        <v>0</v>
      </c>
      <c r="H388" s="35">
        <v>0</v>
      </c>
      <c r="I388" s="35">
        <v>0</v>
      </c>
      <c r="J388" s="35">
        <v>0</v>
      </c>
      <c r="K388" s="35">
        <v>0</v>
      </c>
      <c r="L388" s="35">
        <v>0</v>
      </c>
      <c r="M388" s="35">
        <v>0</v>
      </c>
      <c r="N388" s="35">
        <v>0</v>
      </c>
      <c r="O388" s="35">
        <v>0</v>
      </c>
      <c r="P388" s="14">
        <f t="shared" si="287"/>
        <v>0</v>
      </c>
      <c r="Q388" s="14">
        <f t="shared" si="288"/>
        <v>0</v>
      </c>
    </row>
    <row r="389" spans="1:17" x14ac:dyDescent="0.25">
      <c r="A389" s="26" t="s">
        <v>158</v>
      </c>
      <c r="B389" s="7" t="s">
        <v>447</v>
      </c>
      <c r="C389" s="25" t="s">
        <v>314</v>
      </c>
      <c r="D389" s="35">
        <v>0</v>
      </c>
      <c r="E389" s="35">
        <v>0</v>
      </c>
      <c r="F389" s="35">
        <v>0</v>
      </c>
      <c r="G389" s="35">
        <v>0</v>
      </c>
      <c r="H389" s="35">
        <v>0</v>
      </c>
      <c r="I389" s="35">
        <v>0</v>
      </c>
      <c r="J389" s="35">
        <v>0</v>
      </c>
      <c r="K389" s="35">
        <v>0</v>
      </c>
      <c r="L389" s="35">
        <v>0</v>
      </c>
      <c r="M389" s="35">
        <v>0</v>
      </c>
      <c r="N389" s="35">
        <v>0</v>
      </c>
      <c r="O389" s="35">
        <v>0</v>
      </c>
      <c r="P389" s="14">
        <f t="shared" si="287"/>
        <v>0</v>
      </c>
      <c r="Q389" s="14">
        <f t="shared" si="288"/>
        <v>0</v>
      </c>
    </row>
    <row r="390" spans="1:17" x14ac:dyDescent="0.25">
      <c r="A390" s="26" t="s">
        <v>159</v>
      </c>
      <c r="B390" s="7" t="s">
        <v>617</v>
      </c>
      <c r="C390" s="25" t="s">
        <v>314</v>
      </c>
      <c r="D390" s="35">
        <v>0</v>
      </c>
      <c r="E390" s="35">
        <v>0</v>
      </c>
      <c r="F390" s="35">
        <v>0</v>
      </c>
      <c r="G390" s="35">
        <v>0</v>
      </c>
      <c r="H390" s="35">
        <v>0</v>
      </c>
      <c r="I390" s="35">
        <v>0</v>
      </c>
      <c r="J390" s="35">
        <v>0</v>
      </c>
      <c r="K390" s="35">
        <v>0</v>
      </c>
      <c r="L390" s="35">
        <v>0</v>
      </c>
      <c r="M390" s="35">
        <v>0</v>
      </c>
      <c r="N390" s="35">
        <v>0</v>
      </c>
      <c r="O390" s="35">
        <v>0</v>
      </c>
      <c r="P390" s="14">
        <f t="shared" si="287"/>
        <v>0</v>
      </c>
      <c r="Q390" s="14">
        <f t="shared" si="288"/>
        <v>0</v>
      </c>
    </row>
    <row r="391" spans="1:17" x14ac:dyDescent="0.25">
      <c r="A391" s="26" t="s">
        <v>160</v>
      </c>
      <c r="B391" s="7" t="s">
        <v>70</v>
      </c>
      <c r="C391" s="25" t="s">
        <v>314</v>
      </c>
      <c r="D391" s="35">
        <f t="shared" ref="D391:E391" si="301">D392+D394</f>
        <v>0</v>
      </c>
      <c r="E391" s="35">
        <f t="shared" si="301"/>
        <v>0</v>
      </c>
      <c r="F391" s="35">
        <f t="shared" ref="F391:O391" si="302">F392+F394</f>
        <v>0</v>
      </c>
      <c r="G391" s="35">
        <f t="shared" si="302"/>
        <v>0</v>
      </c>
      <c r="H391" s="35">
        <f t="shared" si="302"/>
        <v>0</v>
      </c>
      <c r="I391" s="35">
        <f t="shared" si="302"/>
        <v>0</v>
      </c>
      <c r="J391" s="35">
        <f t="shared" ref="J391" si="303">J392+J394</f>
        <v>0</v>
      </c>
      <c r="K391" s="35">
        <f t="shared" si="302"/>
        <v>0</v>
      </c>
      <c r="L391" s="35">
        <f t="shared" ref="L391" si="304">L392+L394</f>
        <v>0</v>
      </c>
      <c r="M391" s="35">
        <f t="shared" si="302"/>
        <v>0</v>
      </c>
      <c r="N391" s="35">
        <f t="shared" si="302"/>
        <v>0</v>
      </c>
      <c r="O391" s="35">
        <f t="shared" si="302"/>
        <v>0</v>
      </c>
      <c r="P391" s="14">
        <f t="shared" si="287"/>
        <v>0</v>
      </c>
      <c r="Q391" s="14">
        <f t="shared" si="288"/>
        <v>0</v>
      </c>
    </row>
    <row r="392" spans="1:17" ht="31.5" x14ac:dyDescent="0.25">
      <c r="A392" s="26" t="s">
        <v>526</v>
      </c>
      <c r="B392" s="8" t="s">
        <v>523</v>
      </c>
      <c r="C392" s="25" t="s">
        <v>314</v>
      </c>
      <c r="D392" s="35">
        <v>0</v>
      </c>
      <c r="E392" s="35">
        <v>0</v>
      </c>
      <c r="F392" s="35">
        <v>0</v>
      </c>
      <c r="G392" s="35">
        <v>0</v>
      </c>
      <c r="H392" s="35">
        <v>0</v>
      </c>
      <c r="I392" s="35">
        <v>0</v>
      </c>
      <c r="J392" s="35">
        <v>0</v>
      </c>
      <c r="K392" s="35">
        <v>0</v>
      </c>
      <c r="L392" s="35">
        <v>0</v>
      </c>
      <c r="M392" s="35">
        <v>0</v>
      </c>
      <c r="N392" s="35">
        <v>0</v>
      </c>
      <c r="O392" s="35">
        <v>0</v>
      </c>
      <c r="P392" s="14">
        <f t="shared" si="287"/>
        <v>0</v>
      </c>
      <c r="Q392" s="14">
        <f t="shared" si="288"/>
        <v>0</v>
      </c>
    </row>
    <row r="393" spans="1:17" x14ac:dyDescent="0.25">
      <c r="A393" s="26" t="s">
        <v>527</v>
      </c>
      <c r="B393" s="8" t="s">
        <v>569</v>
      </c>
      <c r="C393" s="25" t="s">
        <v>314</v>
      </c>
      <c r="D393" s="35">
        <v>0</v>
      </c>
      <c r="E393" s="35">
        <v>0</v>
      </c>
      <c r="F393" s="35">
        <v>0</v>
      </c>
      <c r="G393" s="35">
        <v>0</v>
      </c>
      <c r="H393" s="35">
        <v>0</v>
      </c>
      <c r="I393" s="35">
        <v>0</v>
      </c>
      <c r="J393" s="35">
        <v>0</v>
      </c>
      <c r="K393" s="35">
        <v>0</v>
      </c>
      <c r="L393" s="35">
        <v>0</v>
      </c>
      <c r="M393" s="35">
        <v>0</v>
      </c>
      <c r="N393" s="35">
        <v>0</v>
      </c>
      <c r="O393" s="35">
        <v>0</v>
      </c>
      <c r="P393" s="14">
        <f t="shared" si="287"/>
        <v>0</v>
      </c>
      <c r="Q393" s="14">
        <f t="shared" si="288"/>
        <v>0</v>
      </c>
    </row>
    <row r="394" spans="1:17" x14ac:dyDescent="0.25">
      <c r="A394" s="26" t="s">
        <v>528</v>
      </c>
      <c r="B394" s="8" t="s">
        <v>295</v>
      </c>
      <c r="C394" s="25" t="s">
        <v>314</v>
      </c>
      <c r="D394" s="35">
        <v>0</v>
      </c>
      <c r="E394" s="35">
        <v>0</v>
      </c>
      <c r="F394" s="35">
        <v>0</v>
      </c>
      <c r="G394" s="35">
        <v>0</v>
      </c>
      <c r="H394" s="35">
        <v>0</v>
      </c>
      <c r="I394" s="35">
        <v>0</v>
      </c>
      <c r="J394" s="35">
        <v>0</v>
      </c>
      <c r="K394" s="35">
        <v>0</v>
      </c>
      <c r="L394" s="35">
        <v>0</v>
      </c>
      <c r="M394" s="35">
        <v>0</v>
      </c>
      <c r="N394" s="35">
        <v>0</v>
      </c>
      <c r="O394" s="35">
        <v>0</v>
      </c>
      <c r="P394" s="14">
        <f t="shared" si="287"/>
        <v>0</v>
      </c>
      <c r="Q394" s="14">
        <f t="shared" si="288"/>
        <v>0</v>
      </c>
    </row>
    <row r="395" spans="1:17" x14ac:dyDescent="0.25">
      <c r="A395" s="26" t="s">
        <v>529</v>
      </c>
      <c r="B395" s="8" t="s">
        <v>569</v>
      </c>
      <c r="C395" s="25" t="s">
        <v>314</v>
      </c>
      <c r="D395" s="35">
        <v>0</v>
      </c>
      <c r="E395" s="35">
        <v>0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35">
        <v>0</v>
      </c>
      <c r="L395" s="35">
        <v>0</v>
      </c>
      <c r="M395" s="35">
        <v>0</v>
      </c>
      <c r="N395" s="35">
        <v>0</v>
      </c>
      <c r="O395" s="35">
        <v>0</v>
      </c>
      <c r="P395" s="14">
        <f t="shared" si="287"/>
        <v>0</v>
      </c>
      <c r="Q395" s="14">
        <f t="shared" si="288"/>
        <v>0</v>
      </c>
    </row>
    <row r="396" spans="1:17" x14ac:dyDescent="0.25">
      <c r="A396" s="26" t="s">
        <v>161</v>
      </c>
      <c r="B396" s="7" t="s">
        <v>448</v>
      </c>
      <c r="C396" s="25" t="s">
        <v>314</v>
      </c>
      <c r="D396" s="35">
        <v>49.996136710000002</v>
      </c>
      <c r="E396" s="35">
        <v>70.177358030000008</v>
      </c>
      <c r="F396" s="35">
        <v>60.131094880000013</v>
      </c>
      <c r="G396" s="35">
        <v>191.07425274833332</v>
      </c>
      <c r="H396" s="35">
        <v>100</v>
      </c>
      <c r="I396" s="35">
        <v>100</v>
      </c>
      <c r="J396" s="35">
        <v>104.3</v>
      </c>
      <c r="K396" s="35">
        <v>408.54424834809947</v>
      </c>
      <c r="L396" s="35">
        <v>108.47199999999999</v>
      </c>
      <c r="M396" s="35">
        <v>0</v>
      </c>
      <c r="N396" s="35">
        <v>0</v>
      </c>
      <c r="O396" s="35">
        <v>0</v>
      </c>
      <c r="P396" s="14">
        <f t="shared" si="287"/>
        <v>312.77199999999999</v>
      </c>
      <c r="Q396" s="14">
        <f t="shared" si="288"/>
        <v>508.54424834809947</v>
      </c>
    </row>
    <row r="397" spans="1:17" x14ac:dyDescent="0.25">
      <c r="A397" s="26" t="s">
        <v>181</v>
      </c>
      <c r="B397" s="7" t="s">
        <v>622</v>
      </c>
      <c r="C397" s="25" t="s">
        <v>314</v>
      </c>
      <c r="D397" s="35">
        <v>0</v>
      </c>
      <c r="E397" s="35">
        <v>0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35">
        <v>0</v>
      </c>
      <c r="L397" s="35">
        <v>0</v>
      </c>
      <c r="M397" s="35">
        <v>0</v>
      </c>
      <c r="N397" s="35">
        <v>0</v>
      </c>
      <c r="O397" s="35">
        <v>0</v>
      </c>
      <c r="P397" s="14">
        <f t="shared" si="287"/>
        <v>0</v>
      </c>
      <c r="Q397" s="14">
        <f t="shared" si="288"/>
        <v>0</v>
      </c>
    </row>
    <row r="398" spans="1:17" ht="31.5" x14ac:dyDescent="0.25">
      <c r="A398" s="26" t="s">
        <v>474</v>
      </c>
      <c r="B398" s="7" t="s">
        <v>607</v>
      </c>
      <c r="C398" s="25" t="s">
        <v>314</v>
      </c>
      <c r="D398" s="35">
        <v>0</v>
      </c>
      <c r="E398" s="35">
        <v>0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35">
        <v>0</v>
      </c>
      <c r="L398" s="35">
        <v>0</v>
      </c>
      <c r="M398" s="35">
        <v>0</v>
      </c>
      <c r="N398" s="35">
        <v>0</v>
      </c>
      <c r="O398" s="35">
        <v>0</v>
      </c>
      <c r="P398" s="14">
        <f t="shared" si="287"/>
        <v>0</v>
      </c>
      <c r="Q398" s="14">
        <f t="shared" si="288"/>
        <v>0</v>
      </c>
    </row>
    <row r="399" spans="1:17" ht="18" customHeight="1" x14ac:dyDescent="0.25">
      <c r="A399" s="26" t="s">
        <v>530</v>
      </c>
      <c r="B399" s="8" t="s">
        <v>208</v>
      </c>
      <c r="C399" s="25" t="s">
        <v>314</v>
      </c>
      <c r="D399" s="35">
        <v>0</v>
      </c>
      <c r="E399" s="35">
        <v>0</v>
      </c>
      <c r="F399" s="35">
        <v>0</v>
      </c>
      <c r="G399" s="35">
        <v>0</v>
      </c>
      <c r="H399" s="35">
        <v>0</v>
      </c>
      <c r="I399" s="35">
        <v>0</v>
      </c>
      <c r="J399" s="35">
        <v>0</v>
      </c>
      <c r="K399" s="35">
        <v>0</v>
      </c>
      <c r="L399" s="35">
        <v>0</v>
      </c>
      <c r="M399" s="35">
        <v>0</v>
      </c>
      <c r="N399" s="35">
        <v>0</v>
      </c>
      <c r="O399" s="35">
        <v>0</v>
      </c>
      <c r="P399" s="14">
        <f t="shared" si="287"/>
        <v>0</v>
      </c>
      <c r="Q399" s="14">
        <f t="shared" si="288"/>
        <v>0</v>
      </c>
    </row>
    <row r="400" spans="1:17" ht="18" customHeight="1" x14ac:dyDescent="0.25">
      <c r="A400" s="26" t="s">
        <v>531</v>
      </c>
      <c r="B400" s="16" t="s">
        <v>196</v>
      </c>
      <c r="C400" s="25" t="s">
        <v>314</v>
      </c>
      <c r="D400" s="35">
        <v>0</v>
      </c>
      <c r="E400" s="35">
        <v>0</v>
      </c>
      <c r="F400" s="35">
        <v>0</v>
      </c>
      <c r="G400" s="35">
        <v>0</v>
      </c>
      <c r="H400" s="35">
        <v>0</v>
      </c>
      <c r="I400" s="35">
        <v>0</v>
      </c>
      <c r="J400" s="35">
        <v>0</v>
      </c>
      <c r="K400" s="35">
        <v>0</v>
      </c>
      <c r="L400" s="35">
        <v>0</v>
      </c>
      <c r="M400" s="35">
        <v>0</v>
      </c>
      <c r="N400" s="35">
        <v>0</v>
      </c>
      <c r="O400" s="35">
        <v>0</v>
      </c>
      <c r="P400" s="14">
        <f t="shared" si="287"/>
        <v>0</v>
      </c>
      <c r="Q400" s="14">
        <f t="shared" si="288"/>
        <v>0</v>
      </c>
    </row>
    <row r="401" spans="1:17" ht="31.5" x14ac:dyDescent="0.25">
      <c r="A401" s="26" t="s">
        <v>68</v>
      </c>
      <c r="B401" s="1" t="s">
        <v>566</v>
      </c>
      <c r="C401" s="25" t="s">
        <v>314</v>
      </c>
      <c r="D401" s="35">
        <v>0</v>
      </c>
      <c r="E401" s="35">
        <v>0</v>
      </c>
      <c r="F401" s="35">
        <v>0</v>
      </c>
      <c r="G401" s="35">
        <v>0</v>
      </c>
      <c r="H401" s="35">
        <v>0</v>
      </c>
      <c r="I401" s="35">
        <v>0</v>
      </c>
      <c r="J401" s="35">
        <v>0</v>
      </c>
      <c r="K401" s="35">
        <v>0</v>
      </c>
      <c r="L401" s="35">
        <v>0</v>
      </c>
      <c r="M401" s="35">
        <v>0</v>
      </c>
      <c r="N401" s="35">
        <v>0</v>
      </c>
      <c r="O401" s="35">
        <v>0</v>
      </c>
      <c r="P401" s="14">
        <f t="shared" si="287"/>
        <v>0</v>
      </c>
      <c r="Q401" s="14">
        <f t="shared" si="288"/>
        <v>0</v>
      </c>
    </row>
    <row r="402" spans="1:17" ht="31.5" x14ac:dyDescent="0.25">
      <c r="A402" s="26" t="s">
        <v>532</v>
      </c>
      <c r="B402" s="7" t="s">
        <v>463</v>
      </c>
      <c r="C402" s="25" t="s">
        <v>314</v>
      </c>
      <c r="D402" s="35">
        <v>0</v>
      </c>
      <c r="E402" s="35">
        <v>0</v>
      </c>
      <c r="F402" s="35">
        <v>0</v>
      </c>
      <c r="G402" s="35">
        <v>0</v>
      </c>
      <c r="H402" s="35">
        <v>0</v>
      </c>
      <c r="I402" s="35">
        <v>0</v>
      </c>
      <c r="J402" s="35">
        <v>0</v>
      </c>
      <c r="K402" s="35">
        <v>0</v>
      </c>
      <c r="L402" s="35">
        <v>0</v>
      </c>
      <c r="M402" s="35">
        <v>0</v>
      </c>
      <c r="N402" s="35">
        <v>0</v>
      </c>
      <c r="O402" s="35">
        <v>0</v>
      </c>
      <c r="P402" s="14">
        <f t="shared" si="287"/>
        <v>0</v>
      </c>
      <c r="Q402" s="14">
        <f t="shared" si="288"/>
        <v>0</v>
      </c>
    </row>
    <row r="403" spans="1:17" ht="31.5" x14ac:dyDescent="0.25">
      <c r="A403" s="26" t="s">
        <v>533</v>
      </c>
      <c r="B403" s="7" t="s">
        <v>464</v>
      </c>
      <c r="C403" s="25" t="s">
        <v>314</v>
      </c>
      <c r="D403" s="35">
        <v>0</v>
      </c>
      <c r="E403" s="35">
        <v>0</v>
      </c>
      <c r="F403" s="35">
        <v>0</v>
      </c>
      <c r="G403" s="35">
        <v>0</v>
      </c>
      <c r="H403" s="35">
        <v>0</v>
      </c>
      <c r="I403" s="35">
        <v>0</v>
      </c>
      <c r="J403" s="35">
        <v>0</v>
      </c>
      <c r="K403" s="35">
        <v>0</v>
      </c>
      <c r="L403" s="35">
        <v>0</v>
      </c>
      <c r="M403" s="35">
        <v>0</v>
      </c>
      <c r="N403" s="35">
        <v>0</v>
      </c>
      <c r="O403" s="35">
        <v>0</v>
      </c>
      <c r="P403" s="14">
        <f t="shared" si="287"/>
        <v>0</v>
      </c>
      <c r="Q403" s="14">
        <f t="shared" si="288"/>
        <v>0</v>
      </c>
    </row>
    <row r="404" spans="1:17" ht="31.5" x14ac:dyDescent="0.25">
      <c r="A404" s="26" t="s">
        <v>534</v>
      </c>
      <c r="B404" s="7" t="s">
        <v>449</v>
      </c>
      <c r="C404" s="25" t="s">
        <v>314</v>
      </c>
      <c r="D404" s="35">
        <v>0</v>
      </c>
      <c r="E404" s="35">
        <v>0</v>
      </c>
      <c r="F404" s="35">
        <v>0</v>
      </c>
      <c r="G404" s="35">
        <v>0</v>
      </c>
      <c r="H404" s="35">
        <v>0</v>
      </c>
      <c r="I404" s="35">
        <v>0</v>
      </c>
      <c r="J404" s="35">
        <v>0</v>
      </c>
      <c r="K404" s="35">
        <v>0</v>
      </c>
      <c r="L404" s="35">
        <v>0</v>
      </c>
      <c r="M404" s="35">
        <v>0</v>
      </c>
      <c r="N404" s="35">
        <v>0</v>
      </c>
      <c r="O404" s="35">
        <v>0</v>
      </c>
      <c r="P404" s="14">
        <f t="shared" si="287"/>
        <v>0</v>
      </c>
      <c r="Q404" s="14">
        <f t="shared" si="288"/>
        <v>0</v>
      </c>
    </row>
    <row r="405" spans="1:17" x14ac:dyDescent="0.25">
      <c r="A405" s="26" t="s">
        <v>69</v>
      </c>
      <c r="B405" s="1" t="s">
        <v>83</v>
      </c>
      <c r="C405" s="25" t="s">
        <v>314</v>
      </c>
      <c r="D405" s="35">
        <v>0</v>
      </c>
      <c r="E405" s="35">
        <v>0</v>
      </c>
      <c r="F405" s="35">
        <v>0</v>
      </c>
      <c r="G405" s="35">
        <v>0</v>
      </c>
      <c r="H405" s="35">
        <v>0</v>
      </c>
      <c r="I405" s="35">
        <v>0</v>
      </c>
      <c r="J405" s="35">
        <v>0</v>
      </c>
      <c r="K405" s="35">
        <v>0</v>
      </c>
      <c r="L405" s="35">
        <v>0</v>
      </c>
      <c r="M405" s="35">
        <v>0</v>
      </c>
      <c r="N405" s="35">
        <v>0</v>
      </c>
      <c r="O405" s="35">
        <v>0</v>
      </c>
      <c r="P405" s="14">
        <f t="shared" si="287"/>
        <v>0</v>
      </c>
      <c r="Q405" s="14">
        <f t="shared" si="288"/>
        <v>0</v>
      </c>
    </row>
    <row r="406" spans="1:17" x14ac:dyDescent="0.25">
      <c r="A406" s="26" t="s">
        <v>10</v>
      </c>
      <c r="B406" s="6" t="s">
        <v>608</v>
      </c>
      <c r="C406" s="25" t="s">
        <v>314</v>
      </c>
      <c r="D406" s="35">
        <f t="shared" ref="D406:E406" si="305">D407+D420+D421</f>
        <v>13.175758330000001</v>
      </c>
      <c r="E406" s="35">
        <f t="shared" si="305"/>
        <v>21.427562900000002</v>
      </c>
      <c r="F406" s="35">
        <f t="shared" ref="F406:O406" si="306">F407+F420+F421</f>
        <v>27.622027549999995</v>
      </c>
      <c r="G406" s="35">
        <f t="shared" si="306"/>
        <v>26.064269529999997</v>
      </c>
      <c r="H406" s="35">
        <f t="shared" si="306"/>
        <v>35.319474519399989</v>
      </c>
      <c r="I406" s="35">
        <f t="shared" si="306"/>
        <v>35.575678629999992</v>
      </c>
      <c r="J406" s="35">
        <f t="shared" ref="J406" si="307">J407+J420+J421</f>
        <v>36.838368668407028</v>
      </c>
      <c r="K406" s="35">
        <f t="shared" si="306"/>
        <v>146.95543389302381</v>
      </c>
      <c r="L406" s="35">
        <f t="shared" ref="L406" si="308">L407+L420+L421</f>
        <v>38.311791585964031</v>
      </c>
      <c r="M406" s="35">
        <f t="shared" si="306"/>
        <v>148.87237132006413</v>
      </c>
      <c r="N406" s="35">
        <f t="shared" si="306"/>
        <v>155.93145722972602</v>
      </c>
      <c r="O406" s="35">
        <f t="shared" si="306"/>
        <v>0</v>
      </c>
      <c r="P406" s="14">
        <f t="shared" si="287"/>
        <v>266.40109200349707</v>
      </c>
      <c r="Q406" s="14">
        <f t="shared" si="288"/>
        <v>331.40348384308794</v>
      </c>
    </row>
    <row r="407" spans="1:17" x14ac:dyDescent="0.25">
      <c r="A407" s="26" t="s">
        <v>71</v>
      </c>
      <c r="B407" s="1" t="s">
        <v>609</v>
      </c>
      <c r="C407" s="25" t="s">
        <v>314</v>
      </c>
      <c r="D407" s="35">
        <f t="shared" ref="D407:E407" si="309">D408+D409+D410+D411+D412+D413+D414+D415+D416+D417</f>
        <v>13.175758330000001</v>
      </c>
      <c r="E407" s="35">
        <f t="shared" si="309"/>
        <v>21.427562900000002</v>
      </c>
      <c r="F407" s="35">
        <f t="shared" ref="F407:O407" si="310">F408+F409+F410+F411+F412+F413+F414+F415+F416+F417</f>
        <v>26.700214139999996</v>
      </c>
      <c r="G407" s="35">
        <f t="shared" si="310"/>
        <v>26.064269529999997</v>
      </c>
      <c r="H407" s="35">
        <f t="shared" si="310"/>
        <v>35.319474519399989</v>
      </c>
      <c r="I407" s="35">
        <f t="shared" si="310"/>
        <v>35.319474599999999</v>
      </c>
      <c r="J407" s="35">
        <f t="shared" ref="J407" si="311">J408+J409+J410+J411+J412+J413+J414+J415+J416+J417</f>
        <v>36.838368668407028</v>
      </c>
      <c r="K407" s="35">
        <f t="shared" si="310"/>
        <v>146.95543389302381</v>
      </c>
      <c r="L407" s="35">
        <f t="shared" ref="L407" si="312">L408+L409+L410+L411+L412+L413+L414+L415+L416+L417</f>
        <v>38.311791585964031</v>
      </c>
      <c r="M407" s="35">
        <f t="shared" si="310"/>
        <v>148.87237132006413</v>
      </c>
      <c r="N407" s="35">
        <f t="shared" si="310"/>
        <v>155.93145722972602</v>
      </c>
      <c r="O407" s="35">
        <f t="shared" si="310"/>
        <v>0</v>
      </c>
      <c r="P407" s="14">
        <f t="shared" si="287"/>
        <v>266.40109200349707</v>
      </c>
      <c r="Q407" s="14">
        <f t="shared" si="288"/>
        <v>331.14727981308795</v>
      </c>
    </row>
    <row r="408" spans="1:17" x14ac:dyDescent="0.25">
      <c r="A408" s="26" t="s">
        <v>162</v>
      </c>
      <c r="B408" s="7" t="s">
        <v>310</v>
      </c>
      <c r="C408" s="25" t="s">
        <v>314</v>
      </c>
      <c r="D408" s="35">
        <v>0</v>
      </c>
      <c r="E408" s="35">
        <v>0</v>
      </c>
      <c r="F408" s="35">
        <v>0</v>
      </c>
      <c r="G408" s="35">
        <v>0</v>
      </c>
      <c r="H408" s="35">
        <v>0</v>
      </c>
      <c r="I408" s="35">
        <v>0</v>
      </c>
      <c r="J408" s="35">
        <v>0</v>
      </c>
      <c r="K408" s="35">
        <v>0</v>
      </c>
      <c r="L408" s="35">
        <v>0</v>
      </c>
      <c r="M408" s="35">
        <v>0</v>
      </c>
      <c r="N408" s="35">
        <v>0</v>
      </c>
      <c r="O408" s="35">
        <v>0</v>
      </c>
      <c r="P408" s="14">
        <f t="shared" si="287"/>
        <v>0</v>
      </c>
      <c r="Q408" s="14">
        <f t="shared" si="288"/>
        <v>0</v>
      </c>
    </row>
    <row r="409" spans="1:17" ht="31.5" x14ac:dyDescent="0.25">
      <c r="A409" s="26" t="s">
        <v>483</v>
      </c>
      <c r="B409" s="7" t="s">
        <v>463</v>
      </c>
      <c r="C409" s="25" t="s">
        <v>314</v>
      </c>
      <c r="D409" s="35">
        <v>0</v>
      </c>
      <c r="E409" s="35">
        <v>0</v>
      </c>
      <c r="F409" s="35">
        <v>0</v>
      </c>
      <c r="G409" s="35">
        <v>0</v>
      </c>
      <c r="H409" s="35">
        <v>0</v>
      </c>
      <c r="I409" s="35">
        <v>0</v>
      </c>
      <c r="J409" s="35">
        <v>0</v>
      </c>
      <c r="K409" s="35">
        <v>0</v>
      </c>
      <c r="L409" s="35">
        <v>0</v>
      </c>
      <c r="M409" s="35">
        <v>0</v>
      </c>
      <c r="N409" s="35">
        <v>0</v>
      </c>
      <c r="O409" s="35">
        <v>0</v>
      </c>
      <c r="P409" s="14">
        <f t="shared" si="287"/>
        <v>0</v>
      </c>
      <c r="Q409" s="14">
        <f t="shared" si="288"/>
        <v>0</v>
      </c>
    </row>
    <row r="410" spans="1:17" ht="31.5" x14ac:dyDescent="0.25">
      <c r="A410" s="26" t="s">
        <v>484</v>
      </c>
      <c r="B410" s="7" t="s">
        <v>464</v>
      </c>
      <c r="C410" s="25" t="s">
        <v>314</v>
      </c>
      <c r="D410" s="35">
        <v>0</v>
      </c>
      <c r="E410" s="35">
        <v>0</v>
      </c>
      <c r="F410" s="35">
        <v>0</v>
      </c>
      <c r="G410" s="35">
        <v>0</v>
      </c>
      <c r="H410" s="35">
        <v>0</v>
      </c>
      <c r="I410" s="35">
        <v>0</v>
      </c>
      <c r="J410" s="35">
        <v>0</v>
      </c>
      <c r="K410" s="35">
        <v>0</v>
      </c>
      <c r="L410" s="35">
        <v>0</v>
      </c>
      <c r="M410" s="35">
        <v>0</v>
      </c>
      <c r="N410" s="35">
        <v>0</v>
      </c>
      <c r="O410" s="35">
        <v>0</v>
      </c>
      <c r="P410" s="14">
        <f t="shared" si="287"/>
        <v>0</v>
      </c>
      <c r="Q410" s="14">
        <f t="shared" si="288"/>
        <v>0</v>
      </c>
    </row>
    <row r="411" spans="1:17" ht="31.5" x14ac:dyDescent="0.25">
      <c r="A411" s="26" t="s">
        <v>535</v>
      </c>
      <c r="B411" s="7" t="s">
        <v>449</v>
      </c>
      <c r="C411" s="25" t="s">
        <v>314</v>
      </c>
      <c r="D411" s="35">
        <v>0</v>
      </c>
      <c r="E411" s="35">
        <v>0</v>
      </c>
      <c r="F411" s="35">
        <v>0</v>
      </c>
      <c r="G411" s="35">
        <v>0</v>
      </c>
      <c r="H411" s="35">
        <v>0</v>
      </c>
      <c r="I411" s="35">
        <v>0</v>
      </c>
      <c r="J411" s="35">
        <v>0</v>
      </c>
      <c r="K411" s="35">
        <v>0</v>
      </c>
      <c r="L411" s="35">
        <v>0</v>
      </c>
      <c r="M411" s="35">
        <v>0</v>
      </c>
      <c r="N411" s="35">
        <v>0</v>
      </c>
      <c r="O411" s="35">
        <v>0</v>
      </c>
      <c r="P411" s="14">
        <f t="shared" si="287"/>
        <v>0</v>
      </c>
      <c r="Q411" s="14">
        <f t="shared" si="288"/>
        <v>0</v>
      </c>
    </row>
    <row r="412" spans="1:17" x14ac:dyDescent="0.25">
      <c r="A412" s="26" t="s">
        <v>163</v>
      </c>
      <c r="B412" s="7" t="s">
        <v>621</v>
      </c>
      <c r="C412" s="25" t="s">
        <v>314</v>
      </c>
      <c r="D412" s="35">
        <v>0</v>
      </c>
      <c r="E412" s="35">
        <v>0</v>
      </c>
      <c r="F412" s="35">
        <v>0</v>
      </c>
      <c r="G412" s="35">
        <v>0</v>
      </c>
      <c r="H412" s="35">
        <v>0</v>
      </c>
      <c r="I412" s="35">
        <v>0</v>
      </c>
      <c r="J412" s="35">
        <v>0</v>
      </c>
      <c r="K412" s="35">
        <v>0</v>
      </c>
      <c r="L412" s="35">
        <v>0</v>
      </c>
      <c r="M412" s="35">
        <v>0</v>
      </c>
      <c r="N412" s="35">
        <v>0</v>
      </c>
      <c r="O412" s="35">
        <v>0</v>
      </c>
      <c r="P412" s="14">
        <f t="shared" si="287"/>
        <v>0</v>
      </c>
      <c r="Q412" s="14">
        <f t="shared" si="288"/>
        <v>0</v>
      </c>
    </row>
    <row r="413" spans="1:17" x14ac:dyDescent="0.25">
      <c r="A413" s="26" t="s">
        <v>164</v>
      </c>
      <c r="B413" s="7" t="s">
        <v>311</v>
      </c>
      <c r="C413" s="25" t="s">
        <v>314</v>
      </c>
      <c r="D413" s="35">
        <v>0</v>
      </c>
      <c r="E413" s="35">
        <v>0</v>
      </c>
      <c r="F413" s="35">
        <v>0</v>
      </c>
      <c r="G413" s="35">
        <v>0</v>
      </c>
      <c r="H413" s="35">
        <v>0</v>
      </c>
      <c r="I413" s="35">
        <v>0</v>
      </c>
      <c r="J413" s="35">
        <v>0</v>
      </c>
      <c r="K413" s="35">
        <v>0</v>
      </c>
      <c r="L413" s="35">
        <v>0</v>
      </c>
      <c r="M413" s="35">
        <v>0</v>
      </c>
      <c r="N413" s="35">
        <v>0</v>
      </c>
      <c r="O413" s="35">
        <v>0</v>
      </c>
      <c r="P413" s="14">
        <f t="shared" si="287"/>
        <v>0</v>
      </c>
      <c r="Q413" s="14">
        <f t="shared" si="288"/>
        <v>0</v>
      </c>
    </row>
    <row r="414" spans="1:17" x14ac:dyDescent="0.25">
      <c r="A414" s="26" t="s">
        <v>165</v>
      </c>
      <c r="B414" s="7" t="s">
        <v>615</v>
      </c>
      <c r="C414" s="25" t="s">
        <v>314</v>
      </c>
      <c r="D414" s="35">
        <v>0</v>
      </c>
      <c r="E414" s="35">
        <v>0</v>
      </c>
      <c r="F414" s="35">
        <v>0</v>
      </c>
      <c r="G414" s="35">
        <v>0</v>
      </c>
      <c r="H414" s="35">
        <v>0</v>
      </c>
      <c r="I414" s="35">
        <v>0</v>
      </c>
      <c r="J414" s="35">
        <v>0</v>
      </c>
      <c r="K414" s="35">
        <v>0</v>
      </c>
      <c r="L414" s="35">
        <v>0</v>
      </c>
      <c r="M414" s="35">
        <v>0</v>
      </c>
      <c r="N414" s="35">
        <v>0</v>
      </c>
      <c r="O414" s="35">
        <v>0</v>
      </c>
      <c r="P414" s="14">
        <f t="shared" si="287"/>
        <v>0</v>
      </c>
      <c r="Q414" s="14">
        <f t="shared" si="288"/>
        <v>0</v>
      </c>
    </row>
    <row r="415" spans="1:17" x14ac:dyDescent="0.25">
      <c r="A415" s="26" t="s">
        <v>166</v>
      </c>
      <c r="B415" s="7" t="s">
        <v>313</v>
      </c>
      <c r="C415" s="25" t="s">
        <v>314</v>
      </c>
      <c r="D415" s="35">
        <v>13.175758330000001</v>
      </c>
      <c r="E415" s="35">
        <v>21.427562900000002</v>
      </c>
      <c r="F415" s="35">
        <v>26.700214139999996</v>
      </c>
      <c r="G415" s="35">
        <v>26.064269529999997</v>
      </c>
      <c r="H415" s="35">
        <v>35.319474519399989</v>
      </c>
      <c r="I415" s="35">
        <v>35.319474599999999</v>
      </c>
      <c r="J415" s="35">
        <v>36.838368668407028</v>
      </c>
      <c r="K415" s="35">
        <v>146.95543389302381</v>
      </c>
      <c r="L415" s="35">
        <v>38.311791585964031</v>
      </c>
      <c r="M415" s="35">
        <v>148.87237132006413</v>
      </c>
      <c r="N415" s="35">
        <v>155.93145722972602</v>
      </c>
      <c r="O415" s="35">
        <v>0</v>
      </c>
      <c r="P415" s="14">
        <f>H415+J415+L415+N415</f>
        <v>266.40109200349707</v>
      </c>
      <c r="Q415" s="14">
        <f>I415+K415+M415+O415</f>
        <v>331.14727981308795</v>
      </c>
    </row>
    <row r="416" spans="1:17" x14ac:dyDescent="0.25">
      <c r="A416" s="26" t="s">
        <v>167</v>
      </c>
      <c r="B416" s="7" t="s">
        <v>622</v>
      </c>
      <c r="C416" s="25" t="s">
        <v>314</v>
      </c>
      <c r="D416" s="35">
        <v>0</v>
      </c>
      <c r="E416" s="35">
        <v>0</v>
      </c>
      <c r="F416" s="35">
        <v>0</v>
      </c>
      <c r="G416" s="35">
        <v>0</v>
      </c>
      <c r="H416" s="35">
        <v>0</v>
      </c>
      <c r="I416" s="35">
        <v>0</v>
      </c>
      <c r="J416" s="35">
        <v>0</v>
      </c>
      <c r="K416" s="35">
        <v>0</v>
      </c>
      <c r="L416" s="35">
        <v>0</v>
      </c>
      <c r="M416" s="35">
        <v>0</v>
      </c>
      <c r="N416" s="35">
        <v>0</v>
      </c>
      <c r="O416" s="35">
        <v>0</v>
      </c>
      <c r="P416" s="14">
        <f t="shared" si="287"/>
        <v>0</v>
      </c>
      <c r="Q416" s="14">
        <f t="shared" si="288"/>
        <v>0</v>
      </c>
    </row>
    <row r="417" spans="1:17" ht="31.5" x14ac:dyDescent="0.25">
      <c r="A417" s="26" t="s">
        <v>182</v>
      </c>
      <c r="B417" s="7" t="s">
        <v>598</v>
      </c>
      <c r="C417" s="25" t="s">
        <v>314</v>
      </c>
      <c r="D417" s="35">
        <f t="shared" ref="D417:E417" si="313">D418+D419</f>
        <v>0</v>
      </c>
      <c r="E417" s="35">
        <f t="shared" si="313"/>
        <v>0</v>
      </c>
      <c r="F417" s="35">
        <f t="shared" ref="F417:O417" si="314">F418+F419</f>
        <v>0</v>
      </c>
      <c r="G417" s="35">
        <f t="shared" si="314"/>
        <v>0</v>
      </c>
      <c r="H417" s="35">
        <f t="shared" si="314"/>
        <v>0</v>
      </c>
      <c r="I417" s="35">
        <f t="shared" si="314"/>
        <v>0</v>
      </c>
      <c r="J417" s="35">
        <f t="shared" ref="J417" si="315">J418+J419</f>
        <v>0</v>
      </c>
      <c r="K417" s="35">
        <f t="shared" si="314"/>
        <v>0</v>
      </c>
      <c r="L417" s="35">
        <f t="shared" ref="L417" si="316">L418+L419</f>
        <v>0</v>
      </c>
      <c r="M417" s="35">
        <f t="shared" si="314"/>
        <v>0</v>
      </c>
      <c r="N417" s="35">
        <f t="shared" si="314"/>
        <v>0</v>
      </c>
      <c r="O417" s="35">
        <f t="shared" si="314"/>
        <v>0</v>
      </c>
      <c r="P417" s="14">
        <f t="shared" si="287"/>
        <v>0</v>
      </c>
      <c r="Q417" s="14">
        <f t="shared" si="288"/>
        <v>0</v>
      </c>
    </row>
    <row r="418" spans="1:17" x14ac:dyDescent="0.25">
      <c r="A418" s="26" t="s">
        <v>536</v>
      </c>
      <c r="B418" s="8" t="s">
        <v>208</v>
      </c>
      <c r="C418" s="25" t="s">
        <v>314</v>
      </c>
      <c r="D418" s="35">
        <v>0</v>
      </c>
      <c r="E418" s="35">
        <v>0</v>
      </c>
      <c r="F418" s="35">
        <v>0</v>
      </c>
      <c r="G418" s="35">
        <v>0</v>
      </c>
      <c r="H418" s="35">
        <v>0</v>
      </c>
      <c r="I418" s="35">
        <v>0</v>
      </c>
      <c r="J418" s="35">
        <v>0</v>
      </c>
      <c r="K418" s="35">
        <v>0</v>
      </c>
      <c r="L418" s="35">
        <v>0</v>
      </c>
      <c r="M418" s="35">
        <v>0</v>
      </c>
      <c r="N418" s="35">
        <v>0</v>
      </c>
      <c r="O418" s="35">
        <v>0</v>
      </c>
      <c r="P418" s="14">
        <f t="shared" si="287"/>
        <v>0</v>
      </c>
      <c r="Q418" s="14">
        <f t="shared" si="288"/>
        <v>0</v>
      </c>
    </row>
    <row r="419" spans="1:17" x14ac:dyDescent="0.25">
      <c r="A419" s="26" t="s">
        <v>537</v>
      </c>
      <c r="B419" s="16" t="s">
        <v>196</v>
      </c>
      <c r="C419" s="25" t="s">
        <v>314</v>
      </c>
      <c r="D419" s="35">
        <v>0</v>
      </c>
      <c r="E419" s="35">
        <v>0</v>
      </c>
      <c r="F419" s="35">
        <v>0</v>
      </c>
      <c r="G419" s="35">
        <v>0</v>
      </c>
      <c r="H419" s="35">
        <v>0</v>
      </c>
      <c r="I419" s="35">
        <v>0</v>
      </c>
      <c r="J419" s="35">
        <v>0</v>
      </c>
      <c r="K419" s="35">
        <v>0</v>
      </c>
      <c r="L419" s="35">
        <v>0</v>
      </c>
      <c r="M419" s="35">
        <v>0</v>
      </c>
      <c r="N419" s="35">
        <v>0</v>
      </c>
      <c r="O419" s="35">
        <v>0</v>
      </c>
      <c r="P419" s="14">
        <f t="shared" si="287"/>
        <v>0</v>
      </c>
      <c r="Q419" s="14">
        <f t="shared" si="288"/>
        <v>0</v>
      </c>
    </row>
    <row r="420" spans="1:17" x14ac:dyDescent="0.25">
      <c r="A420" s="26" t="s">
        <v>72</v>
      </c>
      <c r="B420" s="1" t="s">
        <v>567</v>
      </c>
      <c r="C420" s="25" t="s">
        <v>314</v>
      </c>
      <c r="D420" s="35">
        <v>0</v>
      </c>
      <c r="E420" s="35">
        <v>0</v>
      </c>
      <c r="F420" s="35">
        <v>0.92181341000000006</v>
      </c>
      <c r="G420" s="35">
        <v>0</v>
      </c>
      <c r="H420" s="35">
        <v>0</v>
      </c>
      <c r="I420" s="35">
        <v>0.25620402999999375</v>
      </c>
      <c r="J420" s="35">
        <v>0</v>
      </c>
      <c r="K420" s="35">
        <v>0</v>
      </c>
      <c r="L420" s="35">
        <v>0</v>
      </c>
      <c r="M420" s="35">
        <v>0</v>
      </c>
      <c r="N420" s="35">
        <v>0</v>
      </c>
      <c r="O420" s="35">
        <v>0</v>
      </c>
      <c r="P420" s="14">
        <f t="shared" si="287"/>
        <v>0</v>
      </c>
      <c r="Q420" s="14">
        <f t="shared" si="288"/>
        <v>0.25620402999999375</v>
      </c>
    </row>
    <row r="421" spans="1:17" x14ac:dyDescent="0.25">
      <c r="A421" s="26" t="s">
        <v>73</v>
      </c>
      <c r="B421" s="1" t="s">
        <v>355</v>
      </c>
      <c r="C421" s="25" t="s">
        <v>314</v>
      </c>
      <c r="D421" s="35">
        <f t="shared" ref="D421:E421" si="317">D422+D426+D427+D428+D429+D430+D431</f>
        <v>0</v>
      </c>
      <c r="E421" s="35">
        <f t="shared" si="317"/>
        <v>0</v>
      </c>
      <c r="F421" s="35">
        <f t="shared" ref="F421:O421" si="318">F422+F426+F427+F428+F429+F430+F431</f>
        <v>0</v>
      </c>
      <c r="G421" s="35">
        <f t="shared" si="318"/>
        <v>0</v>
      </c>
      <c r="H421" s="35">
        <f t="shared" si="318"/>
        <v>0</v>
      </c>
      <c r="I421" s="35">
        <f t="shared" si="318"/>
        <v>0</v>
      </c>
      <c r="J421" s="35">
        <f t="shared" si="318"/>
        <v>0</v>
      </c>
      <c r="K421" s="35">
        <f t="shared" si="318"/>
        <v>0</v>
      </c>
      <c r="L421" s="35">
        <f t="shared" si="318"/>
        <v>0</v>
      </c>
      <c r="M421" s="35">
        <f t="shared" si="318"/>
        <v>0</v>
      </c>
      <c r="N421" s="35">
        <f t="shared" si="318"/>
        <v>0</v>
      </c>
      <c r="O421" s="35">
        <f t="shared" si="318"/>
        <v>0</v>
      </c>
      <c r="P421" s="14">
        <f t="shared" si="287"/>
        <v>0</v>
      </c>
      <c r="Q421" s="14">
        <f t="shared" si="288"/>
        <v>0</v>
      </c>
    </row>
    <row r="422" spans="1:17" x14ac:dyDescent="0.25">
      <c r="A422" s="26" t="s">
        <v>186</v>
      </c>
      <c r="B422" s="7" t="s">
        <v>310</v>
      </c>
      <c r="C422" s="25" t="s">
        <v>314</v>
      </c>
      <c r="D422" s="35">
        <f t="shared" ref="D422:E422" si="319">D423+D424+D425</f>
        <v>0</v>
      </c>
      <c r="E422" s="35">
        <f t="shared" si="319"/>
        <v>0</v>
      </c>
      <c r="F422" s="35">
        <f t="shared" ref="F422:O422" si="320">F423+F424+F425</f>
        <v>0</v>
      </c>
      <c r="G422" s="35">
        <f t="shared" si="320"/>
        <v>0</v>
      </c>
      <c r="H422" s="35">
        <f t="shared" si="320"/>
        <v>0</v>
      </c>
      <c r="I422" s="35">
        <f t="shared" si="320"/>
        <v>0</v>
      </c>
      <c r="J422" s="35">
        <f t="shared" si="320"/>
        <v>0</v>
      </c>
      <c r="K422" s="35">
        <f t="shared" si="320"/>
        <v>0</v>
      </c>
      <c r="L422" s="35">
        <f t="shared" si="320"/>
        <v>0</v>
      </c>
      <c r="M422" s="35">
        <f t="shared" si="320"/>
        <v>0</v>
      </c>
      <c r="N422" s="35">
        <f t="shared" si="320"/>
        <v>0</v>
      </c>
      <c r="O422" s="35">
        <f t="shared" si="320"/>
        <v>0</v>
      </c>
      <c r="P422" s="14">
        <f t="shared" si="287"/>
        <v>0</v>
      </c>
      <c r="Q422" s="14">
        <f t="shared" si="288"/>
        <v>0</v>
      </c>
    </row>
    <row r="423" spans="1:17" ht="31.5" x14ac:dyDescent="0.25">
      <c r="A423" s="26" t="s">
        <v>485</v>
      </c>
      <c r="B423" s="7" t="s">
        <v>463</v>
      </c>
      <c r="C423" s="25" t="s">
        <v>314</v>
      </c>
      <c r="D423" s="35">
        <v>0</v>
      </c>
      <c r="E423" s="35">
        <v>0</v>
      </c>
      <c r="F423" s="35">
        <v>0</v>
      </c>
      <c r="G423" s="35">
        <v>0</v>
      </c>
      <c r="H423" s="35">
        <v>0</v>
      </c>
      <c r="I423" s="35">
        <v>0</v>
      </c>
      <c r="J423" s="35">
        <v>0</v>
      </c>
      <c r="K423" s="35">
        <v>0</v>
      </c>
      <c r="L423" s="35">
        <v>0</v>
      </c>
      <c r="M423" s="35">
        <v>0</v>
      </c>
      <c r="N423" s="35">
        <v>0</v>
      </c>
      <c r="O423" s="35">
        <v>0</v>
      </c>
      <c r="P423" s="14">
        <f t="shared" si="287"/>
        <v>0</v>
      </c>
      <c r="Q423" s="14">
        <f t="shared" si="288"/>
        <v>0</v>
      </c>
    </row>
    <row r="424" spans="1:17" ht="31.5" x14ac:dyDescent="0.25">
      <c r="A424" s="26" t="s">
        <v>486</v>
      </c>
      <c r="B424" s="7" t="s">
        <v>464</v>
      </c>
      <c r="C424" s="25" t="s">
        <v>314</v>
      </c>
      <c r="D424" s="35">
        <v>0</v>
      </c>
      <c r="E424" s="35">
        <v>0</v>
      </c>
      <c r="F424" s="35">
        <v>0</v>
      </c>
      <c r="G424" s="35">
        <v>0</v>
      </c>
      <c r="H424" s="35">
        <v>0</v>
      </c>
      <c r="I424" s="35">
        <v>0</v>
      </c>
      <c r="J424" s="35">
        <v>0</v>
      </c>
      <c r="K424" s="35">
        <v>0</v>
      </c>
      <c r="L424" s="35">
        <v>0</v>
      </c>
      <c r="M424" s="35">
        <v>0</v>
      </c>
      <c r="N424" s="35">
        <v>0</v>
      </c>
      <c r="O424" s="35">
        <v>0</v>
      </c>
      <c r="P424" s="14">
        <f t="shared" si="287"/>
        <v>0</v>
      </c>
      <c r="Q424" s="14">
        <f t="shared" si="288"/>
        <v>0</v>
      </c>
    </row>
    <row r="425" spans="1:17" ht="31.5" x14ac:dyDescent="0.25">
      <c r="A425" s="26" t="s">
        <v>655</v>
      </c>
      <c r="B425" s="7" t="s">
        <v>449</v>
      </c>
      <c r="C425" s="25" t="s">
        <v>314</v>
      </c>
      <c r="D425" s="35">
        <v>0</v>
      </c>
      <c r="E425" s="35">
        <v>0</v>
      </c>
      <c r="F425" s="35">
        <v>0</v>
      </c>
      <c r="G425" s="35">
        <v>0</v>
      </c>
      <c r="H425" s="35">
        <v>0</v>
      </c>
      <c r="I425" s="35">
        <v>0</v>
      </c>
      <c r="J425" s="35">
        <v>0</v>
      </c>
      <c r="K425" s="35">
        <v>0</v>
      </c>
      <c r="L425" s="35">
        <v>0</v>
      </c>
      <c r="M425" s="35">
        <v>0</v>
      </c>
      <c r="N425" s="35">
        <v>0</v>
      </c>
      <c r="O425" s="35">
        <v>0</v>
      </c>
      <c r="P425" s="14">
        <f t="shared" si="287"/>
        <v>0</v>
      </c>
      <c r="Q425" s="14">
        <f t="shared" si="288"/>
        <v>0</v>
      </c>
    </row>
    <row r="426" spans="1:17" x14ac:dyDescent="0.25">
      <c r="A426" s="26" t="s">
        <v>187</v>
      </c>
      <c r="B426" s="7" t="s">
        <v>621</v>
      </c>
      <c r="C426" s="25" t="s">
        <v>314</v>
      </c>
      <c r="D426" s="35">
        <v>0</v>
      </c>
      <c r="E426" s="35">
        <v>0</v>
      </c>
      <c r="F426" s="35">
        <v>0</v>
      </c>
      <c r="G426" s="35">
        <v>0</v>
      </c>
      <c r="H426" s="35">
        <v>0</v>
      </c>
      <c r="I426" s="35">
        <v>0</v>
      </c>
      <c r="J426" s="35">
        <v>0</v>
      </c>
      <c r="K426" s="35">
        <v>0</v>
      </c>
      <c r="L426" s="35">
        <v>0</v>
      </c>
      <c r="M426" s="35">
        <v>0</v>
      </c>
      <c r="N426" s="35">
        <v>0</v>
      </c>
      <c r="O426" s="35">
        <v>0</v>
      </c>
      <c r="P426" s="14">
        <f t="shared" si="287"/>
        <v>0</v>
      </c>
      <c r="Q426" s="14">
        <f t="shared" si="288"/>
        <v>0</v>
      </c>
    </row>
    <row r="427" spans="1:17" x14ac:dyDescent="0.25">
      <c r="A427" s="26" t="s">
        <v>188</v>
      </c>
      <c r="B427" s="7" t="s">
        <v>311</v>
      </c>
      <c r="C427" s="25" t="s">
        <v>314</v>
      </c>
      <c r="D427" s="35">
        <v>0</v>
      </c>
      <c r="E427" s="35">
        <v>0</v>
      </c>
      <c r="F427" s="35">
        <v>0</v>
      </c>
      <c r="G427" s="35">
        <v>0</v>
      </c>
      <c r="H427" s="35">
        <v>0</v>
      </c>
      <c r="I427" s="35">
        <v>0</v>
      </c>
      <c r="J427" s="35">
        <v>0</v>
      </c>
      <c r="K427" s="35">
        <v>0</v>
      </c>
      <c r="L427" s="35">
        <v>0</v>
      </c>
      <c r="M427" s="35">
        <v>0</v>
      </c>
      <c r="N427" s="35">
        <v>0</v>
      </c>
      <c r="O427" s="35">
        <v>0</v>
      </c>
      <c r="P427" s="14">
        <f t="shared" si="287"/>
        <v>0</v>
      </c>
      <c r="Q427" s="14">
        <f t="shared" si="288"/>
        <v>0</v>
      </c>
    </row>
    <row r="428" spans="1:17" x14ac:dyDescent="0.25">
      <c r="A428" s="26" t="s">
        <v>189</v>
      </c>
      <c r="B428" s="7" t="s">
        <v>615</v>
      </c>
      <c r="C428" s="25" t="s">
        <v>314</v>
      </c>
      <c r="D428" s="35">
        <v>0</v>
      </c>
      <c r="E428" s="35">
        <v>0</v>
      </c>
      <c r="F428" s="35">
        <v>0</v>
      </c>
      <c r="G428" s="35">
        <v>0</v>
      </c>
      <c r="H428" s="35">
        <v>0</v>
      </c>
      <c r="I428" s="35">
        <v>0</v>
      </c>
      <c r="J428" s="35">
        <v>0</v>
      </c>
      <c r="K428" s="35">
        <v>0</v>
      </c>
      <c r="L428" s="35">
        <v>0</v>
      </c>
      <c r="M428" s="35">
        <v>0</v>
      </c>
      <c r="N428" s="35">
        <v>0</v>
      </c>
      <c r="O428" s="35">
        <v>0</v>
      </c>
      <c r="P428" s="14">
        <f t="shared" si="287"/>
        <v>0</v>
      </c>
      <c r="Q428" s="14">
        <f t="shared" si="288"/>
        <v>0</v>
      </c>
    </row>
    <row r="429" spans="1:17" x14ac:dyDescent="0.25">
      <c r="A429" s="26" t="s">
        <v>190</v>
      </c>
      <c r="B429" s="7" t="s">
        <v>313</v>
      </c>
      <c r="C429" s="25" t="s">
        <v>314</v>
      </c>
      <c r="D429" s="35">
        <v>0</v>
      </c>
      <c r="E429" s="35">
        <v>0</v>
      </c>
      <c r="F429" s="35">
        <v>0</v>
      </c>
      <c r="G429" s="35">
        <v>0</v>
      </c>
      <c r="H429" s="35">
        <v>0</v>
      </c>
      <c r="I429" s="35">
        <v>0</v>
      </c>
      <c r="J429" s="35">
        <v>0</v>
      </c>
      <c r="K429" s="35">
        <v>0</v>
      </c>
      <c r="L429" s="35">
        <v>0</v>
      </c>
      <c r="M429" s="35">
        <v>0</v>
      </c>
      <c r="N429" s="35">
        <v>0</v>
      </c>
      <c r="O429" s="35">
        <v>0</v>
      </c>
      <c r="P429" s="14">
        <f t="shared" si="287"/>
        <v>0</v>
      </c>
      <c r="Q429" s="14">
        <f t="shared" si="288"/>
        <v>0</v>
      </c>
    </row>
    <row r="430" spans="1:17" x14ac:dyDescent="0.25">
      <c r="A430" s="26" t="s">
        <v>191</v>
      </c>
      <c r="B430" s="7" t="s">
        <v>622</v>
      </c>
      <c r="C430" s="25" t="s">
        <v>314</v>
      </c>
      <c r="D430" s="35">
        <v>0</v>
      </c>
      <c r="E430" s="35">
        <v>0</v>
      </c>
      <c r="F430" s="35">
        <v>0</v>
      </c>
      <c r="G430" s="35">
        <v>0</v>
      </c>
      <c r="H430" s="35">
        <v>0</v>
      </c>
      <c r="I430" s="35">
        <v>0</v>
      </c>
      <c r="J430" s="35">
        <v>0</v>
      </c>
      <c r="K430" s="35">
        <v>0</v>
      </c>
      <c r="L430" s="35">
        <v>0</v>
      </c>
      <c r="M430" s="35">
        <v>0</v>
      </c>
      <c r="N430" s="35">
        <v>0</v>
      </c>
      <c r="O430" s="35">
        <v>0</v>
      </c>
      <c r="P430" s="14">
        <f t="shared" si="287"/>
        <v>0</v>
      </c>
      <c r="Q430" s="14">
        <f t="shared" si="288"/>
        <v>0</v>
      </c>
    </row>
    <row r="431" spans="1:17" ht="31.5" x14ac:dyDescent="0.25">
      <c r="A431" s="26" t="s">
        <v>192</v>
      </c>
      <c r="B431" s="7" t="s">
        <v>598</v>
      </c>
      <c r="C431" s="25" t="s">
        <v>314</v>
      </c>
      <c r="D431" s="35">
        <f t="shared" ref="D431:E431" si="321">D432+D433</f>
        <v>0</v>
      </c>
      <c r="E431" s="35">
        <f t="shared" si="321"/>
        <v>0</v>
      </c>
      <c r="F431" s="35">
        <f t="shared" ref="F431:O431" si="322">F432+F433</f>
        <v>0</v>
      </c>
      <c r="G431" s="35">
        <f t="shared" si="322"/>
        <v>0</v>
      </c>
      <c r="H431" s="35">
        <f t="shared" si="322"/>
        <v>0</v>
      </c>
      <c r="I431" s="35">
        <f t="shared" si="322"/>
        <v>0</v>
      </c>
      <c r="J431" s="35">
        <f t="shared" si="322"/>
        <v>0</v>
      </c>
      <c r="K431" s="35">
        <f t="shared" si="322"/>
        <v>0</v>
      </c>
      <c r="L431" s="35">
        <f t="shared" si="322"/>
        <v>0</v>
      </c>
      <c r="M431" s="35">
        <f t="shared" si="322"/>
        <v>0</v>
      </c>
      <c r="N431" s="35">
        <f t="shared" si="322"/>
        <v>0</v>
      </c>
      <c r="O431" s="35">
        <f t="shared" si="322"/>
        <v>0</v>
      </c>
      <c r="P431" s="14">
        <f t="shared" si="287"/>
        <v>0</v>
      </c>
      <c r="Q431" s="14">
        <f t="shared" si="288"/>
        <v>0</v>
      </c>
    </row>
    <row r="432" spans="1:17" x14ac:dyDescent="0.25">
      <c r="A432" s="26" t="s">
        <v>538</v>
      </c>
      <c r="B432" s="16" t="s">
        <v>208</v>
      </c>
      <c r="C432" s="25" t="s">
        <v>314</v>
      </c>
      <c r="D432" s="35">
        <v>0</v>
      </c>
      <c r="E432" s="35">
        <v>0</v>
      </c>
      <c r="F432" s="35">
        <v>0</v>
      </c>
      <c r="G432" s="35">
        <v>0</v>
      </c>
      <c r="H432" s="35">
        <v>0</v>
      </c>
      <c r="I432" s="35">
        <v>0</v>
      </c>
      <c r="J432" s="35">
        <v>0</v>
      </c>
      <c r="K432" s="35">
        <v>0</v>
      </c>
      <c r="L432" s="35">
        <v>0</v>
      </c>
      <c r="M432" s="35">
        <v>0</v>
      </c>
      <c r="N432" s="35">
        <v>0</v>
      </c>
      <c r="O432" s="35">
        <v>0</v>
      </c>
      <c r="P432" s="14">
        <f t="shared" si="287"/>
        <v>0</v>
      </c>
      <c r="Q432" s="14">
        <f t="shared" si="288"/>
        <v>0</v>
      </c>
    </row>
    <row r="433" spans="1:17" x14ac:dyDescent="0.25">
      <c r="A433" s="26" t="s">
        <v>539</v>
      </c>
      <c r="B433" s="16" t="s">
        <v>196</v>
      </c>
      <c r="C433" s="25" t="s">
        <v>314</v>
      </c>
      <c r="D433" s="35">
        <v>0</v>
      </c>
      <c r="E433" s="35">
        <v>0</v>
      </c>
      <c r="F433" s="35">
        <v>0</v>
      </c>
      <c r="G433" s="35">
        <v>0</v>
      </c>
      <c r="H433" s="35">
        <v>0</v>
      </c>
      <c r="I433" s="35">
        <v>0</v>
      </c>
      <c r="J433" s="35">
        <v>0</v>
      </c>
      <c r="K433" s="35">
        <v>0</v>
      </c>
      <c r="L433" s="35">
        <v>0</v>
      </c>
      <c r="M433" s="35">
        <v>0</v>
      </c>
      <c r="N433" s="35">
        <v>0</v>
      </c>
      <c r="O433" s="35">
        <v>0</v>
      </c>
      <c r="P433" s="14">
        <f t="shared" si="287"/>
        <v>0</v>
      </c>
      <c r="Q433" s="14">
        <f t="shared" si="288"/>
        <v>0</v>
      </c>
    </row>
    <row r="434" spans="1:17" x14ac:dyDescent="0.25">
      <c r="A434" s="26" t="s">
        <v>12</v>
      </c>
      <c r="B434" s="6" t="s">
        <v>693</v>
      </c>
      <c r="C434" s="25" t="s">
        <v>314</v>
      </c>
      <c r="D434" s="35">
        <v>0</v>
      </c>
      <c r="E434" s="35">
        <v>0</v>
      </c>
      <c r="F434" s="35">
        <v>0</v>
      </c>
      <c r="G434" s="35">
        <v>0</v>
      </c>
      <c r="H434" s="35">
        <v>0</v>
      </c>
      <c r="I434" s="35">
        <v>0</v>
      </c>
      <c r="J434" s="35">
        <v>0</v>
      </c>
      <c r="K434" s="35">
        <v>0</v>
      </c>
      <c r="L434" s="35">
        <v>0</v>
      </c>
      <c r="M434" s="35">
        <v>0</v>
      </c>
      <c r="N434" s="35">
        <v>0</v>
      </c>
      <c r="O434" s="35">
        <v>0</v>
      </c>
      <c r="P434" s="14">
        <f t="shared" si="287"/>
        <v>0</v>
      </c>
      <c r="Q434" s="14">
        <f t="shared" si="288"/>
        <v>0</v>
      </c>
    </row>
    <row r="435" spans="1:17" x14ac:dyDescent="0.25">
      <c r="A435" s="26" t="s">
        <v>27</v>
      </c>
      <c r="B435" s="6" t="s">
        <v>82</v>
      </c>
      <c r="C435" s="25" t="s">
        <v>314</v>
      </c>
      <c r="D435" s="35">
        <f t="shared" ref="D435:E435" si="323">D436+D437+D438+D439</f>
        <v>0</v>
      </c>
      <c r="E435" s="35">
        <f t="shared" si="323"/>
        <v>0</v>
      </c>
      <c r="F435" s="35">
        <f t="shared" ref="F435:O435" si="324">F436+F437+F438+F439</f>
        <v>0</v>
      </c>
      <c r="G435" s="35">
        <f t="shared" si="324"/>
        <v>0</v>
      </c>
      <c r="H435" s="35">
        <f t="shared" si="324"/>
        <v>0</v>
      </c>
      <c r="I435" s="35">
        <f t="shared" si="324"/>
        <v>0</v>
      </c>
      <c r="J435" s="35">
        <f t="shared" si="324"/>
        <v>0</v>
      </c>
      <c r="K435" s="35">
        <f t="shared" si="324"/>
        <v>0</v>
      </c>
      <c r="L435" s="35">
        <f t="shared" si="324"/>
        <v>0</v>
      </c>
      <c r="M435" s="35">
        <f t="shared" si="324"/>
        <v>0</v>
      </c>
      <c r="N435" s="35">
        <f t="shared" si="324"/>
        <v>0</v>
      </c>
      <c r="O435" s="35">
        <f t="shared" si="324"/>
        <v>0</v>
      </c>
      <c r="P435" s="14">
        <f t="shared" si="287"/>
        <v>0</v>
      </c>
      <c r="Q435" s="14">
        <f t="shared" si="288"/>
        <v>0</v>
      </c>
    </row>
    <row r="436" spans="1:17" x14ac:dyDescent="0.25">
      <c r="A436" s="26" t="s">
        <v>60</v>
      </c>
      <c r="B436" s="24" t="s">
        <v>475</v>
      </c>
      <c r="C436" s="25" t="s">
        <v>314</v>
      </c>
      <c r="D436" s="35">
        <v>0</v>
      </c>
      <c r="E436" s="35">
        <v>0</v>
      </c>
      <c r="F436" s="35">
        <v>0</v>
      </c>
      <c r="G436" s="35">
        <v>0</v>
      </c>
      <c r="H436" s="35">
        <v>0</v>
      </c>
      <c r="I436" s="35">
        <v>0</v>
      </c>
      <c r="J436" s="35">
        <v>0</v>
      </c>
      <c r="K436" s="35">
        <v>0</v>
      </c>
      <c r="L436" s="35">
        <v>0</v>
      </c>
      <c r="M436" s="35">
        <v>0</v>
      </c>
      <c r="N436" s="35">
        <v>0</v>
      </c>
      <c r="O436" s="35">
        <v>0</v>
      </c>
      <c r="P436" s="14">
        <f t="shared" si="287"/>
        <v>0</v>
      </c>
      <c r="Q436" s="14">
        <f t="shared" si="288"/>
        <v>0</v>
      </c>
    </row>
    <row r="437" spans="1:17" x14ac:dyDescent="0.25">
      <c r="A437" s="26" t="s">
        <v>183</v>
      </c>
      <c r="B437" s="24" t="s">
        <v>184</v>
      </c>
      <c r="C437" s="25" t="s">
        <v>314</v>
      </c>
      <c r="D437" s="35">
        <v>0</v>
      </c>
      <c r="E437" s="35">
        <v>0</v>
      </c>
      <c r="F437" s="35">
        <v>0</v>
      </c>
      <c r="G437" s="35">
        <v>0</v>
      </c>
      <c r="H437" s="35">
        <v>0</v>
      </c>
      <c r="I437" s="35">
        <v>0</v>
      </c>
      <c r="J437" s="35">
        <v>0</v>
      </c>
      <c r="K437" s="35">
        <v>0</v>
      </c>
      <c r="L437" s="35">
        <v>0</v>
      </c>
      <c r="M437" s="35">
        <v>0</v>
      </c>
      <c r="N437" s="35">
        <v>0</v>
      </c>
      <c r="O437" s="35">
        <v>0</v>
      </c>
      <c r="P437" s="14">
        <f t="shared" si="287"/>
        <v>0</v>
      </c>
      <c r="Q437" s="14">
        <f t="shared" si="288"/>
        <v>0</v>
      </c>
    </row>
    <row r="438" spans="1:17" s="22" customFormat="1" ht="18" customHeight="1" x14ac:dyDescent="0.25">
      <c r="A438" s="26" t="s">
        <v>676</v>
      </c>
      <c r="B438" s="24" t="s">
        <v>694</v>
      </c>
      <c r="C438" s="25" t="s">
        <v>314</v>
      </c>
      <c r="D438" s="35">
        <v>0</v>
      </c>
      <c r="E438" s="35">
        <v>0</v>
      </c>
      <c r="F438" s="35">
        <v>0</v>
      </c>
      <c r="G438" s="35">
        <v>0</v>
      </c>
      <c r="H438" s="35">
        <v>0</v>
      </c>
      <c r="I438" s="35">
        <v>0</v>
      </c>
      <c r="J438" s="35">
        <v>0</v>
      </c>
      <c r="K438" s="35">
        <v>0</v>
      </c>
      <c r="L438" s="35">
        <v>0</v>
      </c>
      <c r="M438" s="35">
        <v>0</v>
      </c>
      <c r="N438" s="35">
        <v>0</v>
      </c>
      <c r="O438" s="35">
        <v>0</v>
      </c>
      <c r="P438" s="14">
        <f t="shared" si="287"/>
        <v>0</v>
      </c>
      <c r="Q438" s="14">
        <f t="shared" si="288"/>
        <v>0</v>
      </c>
    </row>
    <row r="439" spans="1:17" s="22" customFormat="1" x14ac:dyDescent="0.25">
      <c r="A439" s="26" t="s">
        <v>677</v>
      </c>
      <c r="B439" s="24" t="s">
        <v>678</v>
      </c>
      <c r="C439" s="25" t="s">
        <v>314</v>
      </c>
      <c r="D439" s="35">
        <v>0</v>
      </c>
      <c r="E439" s="35">
        <v>0</v>
      </c>
      <c r="F439" s="35">
        <v>0</v>
      </c>
      <c r="G439" s="35">
        <v>0</v>
      </c>
      <c r="H439" s="35">
        <v>0</v>
      </c>
      <c r="I439" s="35">
        <v>0</v>
      </c>
      <c r="J439" s="35">
        <v>0</v>
      </c>
      <c r="K439" s="35">
        <v>0</v>
      </c>
      <c r="L439" s="35">
        <v>0</v>
      </c>
      <c r="M439" s="35">
        <v>0</v>
      </c>
      <c r="N439" s="35">
        <v>0</v>
      </c>
      <c r="O439" s="35">
        <v>0</v>
      </c>
      <c r="P439" s="14">
        <f t="shared" si="287"/>
        <v>0</v>
      </c>
      <c r="Q439" s="14">
        <f t="shared" si="288"/>
        <v>0</v>
      </c>
    </row>
    <row r="440" spans="1:17" x14ac:dyDescent="0.25">
      <c r="A440" s="26" t="s">
        <v>11</v>
      </c>
      <c r="B440" s="2" t="s">
        <v>74</v>
      </c>
      <c r="C440" s="25" t="s">
        <v>314</v>
      </c>
      <c r="D440" s="35">
        <f t="shared" ref="D440:E440" si="325">D441+D442+D443+D444+D445+D450+D451</f>
        <v>0</v>
      </c>
      <c r="E440" s="35">
        <f t="shared" si="325"/>
        <v>0</v>
      </c>
      <c r="F440" s="35">
        <f t="shared" ref="F440:O440" si="326">F441+F442+F443+F444+F445+F450+F451</f>
        <v>0</v>
      </c>
      <c r="G440" s="35">
        <f t="shared" si="326"/>
        <v>0</v>
      </c>
      <c r="H440" s="35">
        <f t="shared" si="326"/>
        <v>0</v>
      </c>
      <c r="I440" s="35">
        <f t="shared" si="326"/>
        <v>0</v>
      </c>
      <c r="J440" s="35">
        <f t="shared" si="326"/>
        <v>0</v>
      </c>
      <c r="K440" s="35">
        <f t="shared" si="326"/>
        <v>0</v>
      </c>
      <c r="L440" s="35">
        <f t="shared" si="326"/>
        <v>0</v>
      </c>
      <c r="M440" s="35">
        <f t="shared" si="326"/>
        <v>0</v>
      </c>
      <c r="N440" s="35">
        <f t="shared" si="326"/>
        <v>0</v>
      </c>
      <c r="O440" s="35">
        <f t="shared" si="326"/>
        <v>0</v>
      </c>
      <c r="P440" s="14">
        <f t="shared" si="287"/>
        <v>0</v>
      </c>
      <c r="Q440" s="14">
        <f t="shared" si="288"/>
        <v>0</v>
      </c>
    </row>
    <row r="441" spans="1:17" x14ac:dyDescent="0.25">
      <c r="A441" s="26" t="s">
        <v>13</v>
      </c>
      <c r="B441" s="6" t="s">
        <v>75</v>
      </c>
      <c r="C441" s="25" t="s">
        <v>314</v>
      </c>
      <c r="D441" s="35">
        <v>0</v>
      </c>
      <c r="E441" s="35">
        <v>0</v>
      </c>
      <c r="F441" s="35">
        <v>0</v>
      </c>
      <c r="G441" s="35">
        <v>0</v>
      </c>
      <c r="H441" s="35">
        <v>0</v>
      </c>
      <c r="I441" s="35">
        <v>0</v>
      </c>
      <c r="J441" s="35">
        <v>0</v>
      </c>
      <c r="K441" s="35">
        <v>0</v>
      </c>
      <c r="L441" s="35">
        <v>0</v>
      </c>
      <c r="M441" s="35">
        <v>0</v>
      </c>
      <c r="N441" s="35">
        <v>0</v>
      </c>
      <c r="O441" s="35">
        <v>0</v>
      </c>
      <c r="P441" s="14">
        <f t="shared" si="287"/>
        <v>0</v>
      </c>
      <c r="Q441" s="14">
        <f t="shared" si="288"/>
        <v>0</v>
      </c>
    </row>
    <row r="442" spans="1:17" x14ac:dyDescent="0.25">
      <c r="A442" s="26" t="s">
        <v>14</v>
      </c>
      <c r="B442" s="6" t="s">
        <v>76</v>
      </c>
      <c r="C442" s="25" t="s">
        <v>314</v>
      </c>
      <c r="D442" s="35">
        <v>0</v>
      </c>
      <c r="E442" s="35">
        <v>0</v>
      </c>
      <c r="F442" s="35">
        <v>0</v>
      </c>
      <c r="G442" s="35">
        <v>0</v>
      </c>
      <c r="H442" s="35">
        <v>0</v>
      </c>
      <c r="I442" s="35">
        <v>0</v>
      </c>
      <c r="J442" s="35">
        <v>0</v>
      </c>
      <c r="K442" s="35">
        <v>0</v>
      </c>
      <c r="L442" s="35">
        <v>0</v>
      </c>
      <c r="M442" s="35">
        <v>0</v>
      </c>
      <c r="N442" s="35">
        <v>0</v>
      </c>
      <c r="O442" s="35">
        <v>0</v>
      </c>
      <c r="P442" s="14">
        <f t="shared" si="287"/>
        <v>0</v>
      </c>
      <c r="Q442" s="14">
        <f t="shared" si="288"/>
        <v>0</v>
      </c>
    </row>
    <row r="443" spans="1:17" x14ac:dyDescent="0.25">
      <c r="A443" s="26" t="s">
        <v>20</v>
      </c>
      <c r="B443" s="6" t="s">
        <v>705</v>
      </c>
      <c r="C443" s="25" t="s">
        <v>314</v>
      </c>
      <c r="D443" s="35">
        <v>0</v>
      </c>
      <c r="E443" s="35">
        <v>0</v>
      </c>
      <c r="F443" s="35">
        <v>0</v>
      </c>
      <c r="G443" s="35">
        <v>0</v>
      </c>
      <c r="H443" s="35">
        <v>0</v>
      </c>
      <c r="I443" s="35">
        <v>0</v>
      </c>
      <c r="J443" s="35">
        <v>0</v>
      </c>
      <c r="K443" s="35">
        <v>0</v>
      </c>
      <c r="L443" s="35">
        <v>0</v>
      </c>
      <c r="M443" s="35">
        <v>0</v>
      </c>
      <c r="N443" s="35">
        <v>0</v>
      </c>
      <c r="O443" s="35">
        <v>0</v>
      </c>
      <c r="P443" s="14">
        <f t="shared" si="287"/>
        <v>0</v>
      </c>
      <c r="Q443" s="14">
        <f t="shared" si="288"/>
        <v>0</v>
      </c>
    </row>
    <row r="444" spans="1:17" x14ac:dyDescent="0.25">
      <c r="A444" s="26" t="s">
        <v>28</v>
      </c>
      <c r="B444" s="6" t="s">
        <v>77</v>
      </c>
      <c r="C444" s="25" t="s">
        <v>314</v>
      </c>
      <c r="D444" s="35">
        <v>0</v>
      </c>
      <c r="E444" s="35">
        <v>0</v>
      </c>
      <c r="F444" s="35">
        <v>0</v>
      </c>
      <c r="G444" s="35">
        <v>0</v>
      </c>
      <c r="H444" s="35">
        <v>0</v>
      </c>
      <c r="I444" s="35">
        <v>0</v>
      </c>
      <c r="J444" s="35">
        <v>0</v>
      </c>
      <c r="K444" s="35">
        <v>0</v>
      </c>
      <c r="L444" s="35">
        <v>0</v>
      </c>
      <c r="M444" s="35">
        <v>0</v>
      </c>
      <c r="N444" s="35">
        <v>0</v>
      </c>
      <c r="O444" s="35">
        <v>0</v>
      </c>
      <c r="P444" s="14">
        <f t="shared" si="287"/>
        <v>0</v>
      </c>
      <c r="Q444" s="14">
        <f t="shared" si="288"/>
        <v>0</v>
      </c>
    </row>
    <row r="445" spans="1:17" x14ac:dyDescent="0.25">
      <c r="A445" s="26" t="s">
        <v>29</v>
      </c>
      <c r="B445" s="6" t="s">
        <v>78</v>
      </c>
      <c r="C445" s="25" t="s">
        <v>314</v>
      </c>
      <c r="D445" s="35">
        <f t="shared" ref="D445:E445" si="327">D446+D448</f>
        <v>0</v>
      </c>
      <c r="E445" s="35">
        <f t="shared" si="327"/>
        <v>0</v>
      </c>
      <c r="F445" s="35">
        <f t="shared" ref="F445:O445" si="328">F446+F448</f>
        <v>0</v>
      </c>
      <c r="G445" s="35">
        <f t="shared" si="328"/>
        <v>0</v>
      </c>
      <c r="H445" s="35">
        <f t="shared" si="328"/>
        <v>0</v>
      </c>
      <c r="I445" s="35">
        <f t="shared" si="328"/>
        <v>0</v>
      </c>
      <c r="J445" s="35">
        <f t="shared" si="328"/>
        <v>0</v>
      </c>
      <c r="K445" s="35">
        <f t="shared" si="328"/>
        <v>0</v>
      </c>
      <c r="L445" s="35">
        <f t="shared" si="328"/>
        <v>0</v>
      </c>
      <c r="M445" s="35">
        <f t="shared" si="328"/>
        <v>0</v>
      </c>
      <c r="N445" s="35">
        <f t="shared" si="328"/>
        <v>0</v>
      </c>
      <c r="O445" s="35">
        <f t="shared" si="328"/>
        <v>0</v>
      </c>
      <c r="P445" s="14">
        <f t="shared" ref="P445:P451" si="329">H445+J445+L445+N445</f>
        <v>0</v>
      </c>
      <c r="Q445" s="14">
        <f t="shared" ref="Q445:Q451" si="330">I445+K445+M445+O445</f>
        <v>0</v>
      </c>
    </row>
    <row r="446" spans="1:17" x14ac:dyDescent="0.25">
      <c r="A446" s="26" t="s">
        <v>64</v>
      </c>
      <c r="B446" s="1" t="s">
        <v>185</v>
      </c>
      <c r="C446" s="25" t="s">
        <v>314</v>
      </c>
      <c r="D446" s="35">
        <v>0</v>
      </c>
      <c r="E446" s="35">
        <v>0</v>
      </c>
      <c r="F446" s="35">
        <v>0</v>
      </c>
      <c r="G446" s="35">
        <v>0</v>
      </c>
      <c r="H446" s="35">
        <v>0</v>
      </c>
      <c r="I446" s="35">
        <v>0</v>
      </c>
      <c r="J446" s="35">
        <v>0</v>
      </c>
      <c r="K446" s="35">
        <v>0</v>
      </c>
      <c r="L446" s="35">
        <v>0</v>
      </c>
      <c r="M446" s="35">
        <v>0</v>
      </c>
      <c r="N446" s="35">
        <v>0</v>
      </c>
      <c r="O446" s="35">
        <v>0</v>
      </c>
      <c r="P446" s="14">
        <f t="shared" si="329"/>
        <v>0</v>
      </c>
      <c r="Q446" s="14">
        <f t="shared" si="330"/>
        <v>0</v>
      </c>
    </row>
    <row r="447" spans="1:17" ht="31.5" x14ac:dyDescent="0.25">
      <c r="A447" s="26" t="s">
        <v>305</v>
      </c>
      <c r="B447" s="7" t="s">
        <v>296</v>
      </c>
      <c r="C447" s="25" t="s">
        <v>314</v>
      </c>
      <c r="D447" s="35">
        <v>0</v>
      </c>
      <c r="E447" s="35">
        <v>0</v>
      </c>
      <c r="F447" s="35">
        <v>0</v>
      </c>
      <c r="G447" s="35">
        <v>0</v>
      </c>
      <c r="H447" s="35">
        <v>0</v>
      </c>
      <c r="I447" s="35">
        <v>0</v>
      </c>
      <c r="J447" s="35">
        <v>0</v>
      </c>
      <c r="K447" s="35">
        <v>0</v>
      </c>
      <c r="L447" s="35">
        <v>0</v>
      </c>
      <c r="M447" s="35">
        <v>0</v>
      </c>
      <c r="N447" s="35">
        <v>0</v>
      </c>
      <c r="O447" s="35">
        <v>0</v>
      </c>
      <c r="P447" s="14">
        <f t="shared" si="329"/>
        <v>0</v>
      </c>
      <c r="Q447" s="14">
        <f t="shared" si="330"/>
        <v>0</v>
      </c>
    </row>
    <row r="448" spans="1:17" x14ac:dyDescent="0.25">
      <c r="A448" s="26" t="s">
        <v>359</v>
      </c>
      <c r="B448" s="1" t="s">
        <v>304</v>
      </c>
      <c r="C448" s="25" t="s">
        <v>314</v>
      </c>
      <c r="D448" s="35">
        <v>0</v>
      </c>
      <c r="E448" s="35">
        <v>0</v>
      </c>
      <c r="F448" s="35">
        <v>0</v>
      </c>
      <c r="G448" s="35">
        <v>0</v>
      </c>
      <c r="H448" s="35">
        <v>0</v>
      </c>
      <c r="I448" s="35">
        <v>0</v>
      </c>
      <c r="J448" s="35">
        <v>0</v>
      </c>
      <c r="K448" s="35">
        <v>0</v>
      </c>
      <c r="L448" s="35">
        <v>0</v>
      </c>
      <c r="M448" s="35">
        <v>0</v>
      </c>
      <c r="N448" s="35">
        <v>0</v>
      </c>
      <c r="O448" s="35">
        <v>0</v>
      </c>
      <c r="P448" s="14">
        <f t="shared" si="329"/>
        <v>0</v>
      </c>
      <c r="Q448" s="14">
        <f t="shared" si="330"/>
        <v>0</v>
      </c>
    </row>
    <row r="449" spans="1:17" ht="31.5" x14ac:dyDescent="0.25">
      <c r="A449" s="26" t="s">
        <v>360</v>
      </c>
      <c r="B449" s="7" t="s">
        <v>306</v>
      </c>
      <c r="C449" s="25" t="s">
        <v>314</v>
      </c>
      <c r="D449" s="35">
        <v>0</v>
      </c>
      <c r="E449" s="35">
        <v>0</v>
      </c>
      <c r="F449" s="35">
        <v>0</v>
      </c>
      <c r="G449" s="35">
        <v>0</v>
      </c>
      <c r="H449" s="35">
        <v>0</v>
      </c>
      <c r="I449" s="35">
        <v>0</v>
      </c>
      <c r="J449" s="35">
        <v>0</v>
      </c>
      <c r="K449" s="35">
        <v>0</v>
      </c>
      <c r="L449" s="35">
        <v>0</v>
      </c>
      <c r="M449" s="35">
        <v>0</v>
      </c>
      <c r="N449" s="35">
        <v>0</v>
      </c>
      <c r="O449" s="35">
        <v>0</v>
      </c>
      <c r="P449" s="14">
        <f t="shared" si="329"/>
        <v>0</v>
      </c>
      <c r="Q449" s="14">
        <f t="shared" si="330"/>
        <v>0</v>
      </c>
    </row>
    <row r="450" spans="1:17" x14ac:dyDescent="0.25">
      <c r="A450" s="26" t="s">
        <v>30</v>
      </c>
      <c r="B450" s="6" t="s">
        <v>79</v>
      </c>
      <c r="C450" s="25" t="s">
        <v>314</v>
      </c>
      <c r="D450" s="35">
        <v>0</v>
      </c>
      <c r="E450" s="35">
        <v>0</v>
      </c>
      <c r="F450" s="35">
        <v>0</v>
      </c>
      <c r="G450" s="35">
        <v>0</v>
      </c>
      <c r="H450" s="35">
        <v>0</v>
      </c>
      <c r="I450" s="35">
        <v>0</v>
      </c>
      <c r="J450" s="35">
        <v>0</v>
      </c>
      <c r="K450" s="35">
        <v>0</v>
      </c>
      <c r="L450" s="35">
        <v>0</v>
      </c>
      <c r="M450" s="35">
        <v>0</v>
      </c>
      <c r="N450" s="35">
        <v>0</v>
      </c>
      <c r="O450" s="35">
        <v>0</v>
      </c>
      <c r="P450" s="14">
        <f t="shared" si="329"/>
        <v>0</v>
      </c>
      <c r="Q450" s="14">
        <f t="shared" si="330"/>
        <v>0</v>
      </c>
    </row>
    <row r="451" spans="1:17" x14ac:dyDescent="0.25">
      <c r="A451" s="26" t="s">
        <v>31</v>
      </c>
      <c r="B451" s="6" t="s">
        <v>80</v>
      </c>
      <c r="C451" s="25" t="s">
        <v>314</v>
      </c>
      <c r="D451" s="35">
        <v>0</v>
      </c>
      <c r="E451" s="35">
        <v>0</v>
      </c>
      <c r="F451" s="35">
        <v>0</v>
      </c>
      <c r="G451" s="35">
        <v>0</v>
      </c>
      <c r="H451" s="35">
        <v>0</v>
      </c>
      <c r="I451" s="35">
        <v>0</v>
      </c>
      <c r="J451" s="35">
        <v>0</v>
      </c>
      <c r="K451" s="35">
        <v>0</v>
      </c>
      <c r="L451" s="35">
        <v>0</v>
      </c>
      <c r="M451" s="35">
        <v>0</v>
      </c>
      <c r="N451" s="35">
        <v>0</v>
      </c>
      <c r="O451" s="35">
        <v>0</v>
      </c>
      <c r="P451" s="14">
        <f t="shared" si="329"/>
        <v>0</v>
      </c>
      <c r="Q451" s="14">
        <f t="shared" si="330"/>
        <v>0</v>
      </c>
    </row>
    <row r="452" spans="1:17" s="30" customFormat="1" x14ac:dyDescent="0.25">
      <c r="A452" s="26" t="s">
        <v>16</v>
      </c>
      <c r="B452" s="18" t="s">
        <v>429</v>
      </c>
      <c r="C452" s="27" t="s">
        <v>81</v>
      </c>
      <c r="D452" s="35" t="s">
        <v>155</v>
      </c>
      <c r="E452" s="35" t="s">
        <v>155</v>
      </c>
      <c r="F452" s="35" t="s">
        <v>155</v>
      </c>
      <c r="G452" s="35" t="s">
        <v>155</v>
      </c>
      <c r="H452" s="35" t="s">
        <v>155</v>
      </c>
      <c r="I452" s="35" t="s">
        <v>155</v>
      </c>
      <c r="J452" s="35" t="s">
        <v>155</v>
      </c>
      <c r="K452" s="35" t="s">
        <v>155</v>
      </c>
      <c r="L452" s="35" t="s">
        <v>155</v>
      </c>
      <c r="M452" s="35" t="s">
        <v>155</v>
      </c>
      <c r="N452" s="35" t="s">
        <v>155</v>
      </c>
      <c r="O452" s="35" t="s">
        <v>155</v>
      </c>
      <c r="P452" s="35" t="s">
        <v>155</v>
      </c>
      <c r="Q452" s="35" t="s">
        <v>155</v>
      </c>
    </row>
    <row r="453" spans="1:17" s="22" customFormat="1" ht="51.75" customHeight="1" x14ac:dyDescent="0.25">
      <c r="A453" s="28" t="s">
        <v>395</v>
      </c>
      <c r="B453" s="6" t="s">
        <v>682</v>
      </c>
      <c r="C453" s="25" t="s">
        <v>314</v>
      </c>
      <c r="D453" s="35">
        <f t="shared" ref="D453:E453" si="331">D454+D457+D458</f>
        <v>0</v>
      </c>
      <c r="E453" s="35">
        <f t="shared" si="331"/>
        <v>0</v>
      </c>
      <c r="F453" s="35">
        <f t="shared" ref="F453:Q453" si="332">F454+F457+F458</f>
        <v>0</v>
      </c>
      <c r="G453" s="35">
        <f t="shared" si="332"/>
        <v>0</v>
      </c>
      <c r="H453" s="35">
        <f t="shared" si="332"/>
        <v>0</v>
      </c>
      <c r="I453" s="35">
        <f t="shared" si="332"/>
        <v>0</v>
      </c>
      <c r="J453" s="35">
        <f t="shared" si="332"/>
        <v>0</v>
      </c>
      <c r="K453" s="35">
        <f t="shared" si="332"/>
        <v>0</v>
      </c>
      <c r="L453" s="35">
        <f t="shared" si="332"/>
        <v>0</v>
      </c>
      <c r="M453" s="35">
        <f t="shared" si="332"/>
        <v>0</v>
      </c>
      <c r="N453" s="35">
        <f t="shared" si="332"/>
        <v>0</v>
      </c>
      <c r="O453" s="35">
        <f t="shared" si="332"/>
        <v>0</v>
      </c>
      <c r="P453" s="35">
        <f t="shared" si="332"/>
        <v>0</v>
      </c>
      <c r="Q453" s="35">
        <f t="shared" si="332"/>
        <v>0</v>
      </c>
    </row>
    <row r="454" spans="1:17" x14ac:dyDescent="0.25">
      <c r="A454" s="28" t="s">
        <v>396</v>
      </c>
      <c r="B454" s="1" t="s">
        <v>476</v>
      </c>
      <c r="C454" s="25" t="s">
        <v>314</v>
      </c>
      <c r="D454" s="35">
        <f t="shared" ref="D454:E454" si="333">D455+D456</f>
        <v>0</v>
      </c>
      <c r="E454" s="35">
        <f t="shared" si="333"/>
        <v>0</v>
      </c>
      <c r="F454" s="35">
        <f t="shared" ref="F454:Q454" si="334">F455+F456</f>
        <v>0</v>
      </c>
      <c r="G454" s="35">
        <f t="shared" si="334"/>
        <v>0</v>
      </c>
      <c r="H454" s="35">
        <f t="shared" si="334"/>
        <v>0</v>
      </c>
      <c r="I454" s="35">
        <f t="shared" si="334"/>
        <v>0</v>
      </c>
      <c r="J454" s="35">
        <f t="shared" si="334"/>
        <v>0</v>
      </c>
      <c r="K454" s="35">
        <f t="shared" si="334"/>
        <v>0</v>
      </c>
      <c r="L454" s="35">
        <f t="shared" si="334"/>
        <v>0</v>
      </c>
      <c r="M454" s="35">
        <f t="shared" si="334"/>
        <v>0</v>
      </c>
      <c r="N454" s="35">
        <f t="shared" si="334"/>
        <v>0</v>
      </c>
      <c r="O454" s="35">
        <f t="shared" si="334"/>
        <v>0</v>
      </c>
      <c r="P454" s="35">
        <f t="shared" si="334"/>
        <v>0</v>
      </c>
      <c r="Q454" s="35">
        <f t="shared" si="334"/>
        <v>0</v>
      </c>
    </row>
    <row r="455" spans="1:17" ht="31.5" x14ac:dyDescent="0.25">
      <c r="A455" s="28" t="s">
        <v>679</v>
      </c>
      <c r="B455" s="7" t="s">
        <v>445</v>
      </c>
      <c r="C455" s="25" t="s">
        <v>314</v>
      </c>
      <c r="D455" s="35">
        <v>0</v>
      </c>
      <c r="E455" s="35">
        <v>0</v>
      </c>
      <c r="F455" s="35">
        <v>0</v>
      </c>
      <c r="G455" s="35">
        <v>0</v>
      </c>
      <c r="H455" s="35">
        <v>0</v>
      </c>
      <c r="I455" s="35">
        <v>0</v>
      </c>
      <c r="J455" s="35">
        <v>0</v>
      </c>
      <c r="K455" s="35">
        <v>0</v>
      </c>
      <c r="L455" s="35">
        <v>0</v>
      </c>
      <c r="M455" s="35">
        <v>0</v>
      </c>
      <c r="N455" s="35">
        <v>0</v>
      </c>
      <c r="O455" s="35">
        <v>0</v>
      </c>
      <c r="P455" s="35">
        <v>0</v>
      </c>
      <c r="Q455" s="35">
        <v>0</v>
      </c>
    </row>
    <row r="456" spans="1:17" s="22" customFormat="1" ht="94.5" x14ac:dyDescent="0.25">
      <c r="A456" s="28" t="s">
        <v>680</v>
      </c>
      <c r="B456" s="7" t="s">
        <v>706</v>
      </c>
      <c r="C456" s="25" t="s">
        <v>314</v>
      </c>
      <c r="D456" s="35">
        <v>0</v>
      </c>
      <c r="E456" s="35">
        <v>0</v>
      </c>
      <c r="F456" s="35">
        <v>0</v>
      </c>
      <c r="G456" s="35">
        <v>0</v>
      </c>
      <c r="H456" s="35">
        <v>0</v>
      </c>
      <c r="I456" s="35">
        <v>0</v>
      </c>
      <c r="J456" s="35">
        <v>0</v>
      </c>
      <c r="K456" s="35">
        <v>0</v>
      </c>
      <c r="L456" s="35">
        <v>0</v>
      </c>
      <c r="M456" s="35">
        <v>0</v>
      </c>
      <c r="N456" s="35">
        <v>0</v>
      </c>
      <c r="O456" s="35">
        <v>0</v>
      </c>
      <c r="P456" s="35">
        <v>0</v>
      </c>
      <c r="Q456" s="35">
        <v>0</v>
      </c>
    </row>
    <row r="457" spans="1:17" x14ac:dyDescent="0.25">
      <c r="A457" s="28" t="s">
        <v>398</v>
      </c>
      <c r="B457" s="7" t="s">
        <v>394</v>
      </c>
      <c r="C457" s="25" t="s">
        <v>314</v>
      </c>
      <c r="D457" s="35">
        <v>0</v>
      </c>
      <c r="E457" s="35">
        <v>0</v>
      </c>
      <c r="F457" s="35">
        <v>0</v>
      </c>
      <c r="G457" s="35">
        <v>0</v>
      </c>
      <c r="H457" s="35">
        <v>0</v>
      </c>
      <c r="I457" s="35">
        <v>0</v>
      </c>
      <c r="J457" s="35">
        <v>0</v>
      </c>
      <c r="K457" s="35">
        <v>0</v>
      </c>
      <c r="L457" s="35">
        <v>0</v>
      </c>
      <c r="M457" s="35">
        <v>0</v>
      </c>
      <c r="N457" s="35">
        <v>0</v>
      </c>
      <c r="O457" s="35">
        <v>0</v>
      </c>
      <c r="P457" s="35">
        <v>0</v>
      </c>
      <c r="Q457" s="35">
        <v>0</v>
      </c>
    </row>
    <row r="458" spans="1:17" s="22" customFormat="1" x14ac:dyDescent="0.25">
      <c r="A458" s="28" t="s">
        <v>685</v>
      </c>
      <c r="B458" s="1" t="s">
        <v>681</v>
      </c>
      <c r="C458" s="25" t="s">
        <v>314</v>
      </c>
      <c r="D458" s="35">
        <v>0</v>
      </c>
      <c r="E458" s="35">
        <v>0</v>
      </c>
      <c r="F458" s="35">
        <v>0</v>
      </c>
      <c r="G458" s="35">
        <v>0</v>
      </c>
      <c r="H458" s="35">
        <v>0</v>
      </c>
      <c r="I458" s="35">
        <v>0</v>
      </c>
      <c r="J458" s="35">
        <v>0</v>
      </c>
      <c r="K458" s="35">
        <v>0</v>
      </c>
      <c r="L458" s="35">
        <v>0</v>
      </c>
      <c r="M458" s="35">
        <v>0</v>
      </c>
      <c r="N458" s="35">
        <v>0</v>
      </c>
      <c r="O458" s="35">
        <v>0</v>
      </c>
      <c r="P458" s="35">
        <v>0</v>
      </c>
      <c r="Q458" s="35">
        <v>0</v>
      </c>
    </row>
    <row r="459" spans="1:17" s="30" customFormat="1" ht="33" customHeight="1" x14ac:dyDescent="0.25">
      <c r="A459" s="28" t="s">
        <v>36</v>
      </c>
      <c r="B459" s="6" t="s">
        <v>712</v>
      </c>
      <c r="C459" s="27" t="s">
        <v>81</v>
      </c>
      <c r="D459" s="35" t="s">
        <v>155</v>
      </c>
      <c r="E459" s="35" t="s">
        <v>155</v>
      </c>
      <c r="F459" s="35" t="s">
        <v>155</v>
      </c>
      <c r="G459" s="35" t="s">
        <v>155</v>
      </c>
      <c r="H459" s="35" t="s">
        <v>155</v>
      </c>
      <c r="I459" s="35" t="s">
        <v>155</v>
      </c>
      <c r="J459" s="35" t="s">
        <v>155</v>
      </c>
      <c r="K459" s="35" t="s">
        <v>155</v>
      </c>
      <c r="L459" s="35" t="s">
        <v>155</v>
      </c>
      <c r="M459" s="35" t="s">
        <v>155</v>
      </c>
      <c r="N459" s="35" t="s">
        <v>155</v>
      </c>
      <c r="O459" s="35" t="s">
        <v>155</v>
      </c>
      <c r="P459" s="35" t="s">
        <v>155</v>
      </c>
      <c r="Q459" s="35" t="s">
        <v>155</v>
      </c>
    </row>
    <row r="460" spans="1:17" x14ac:dyDescent="0.25">
      <c r="A460" s="28" t="s">
        <v>399</v>
      </c>
      <c r="B460" s="1" t="s">
        <v>507</v>
      </c>
      <c r="C460" s="25" t="s">
        <v>314</v>
      </c>
      <c r="D460" s="35">
        <v>0</v>
      </c>
      <c r="E460" s="35">
        <v>0</v>
      </c>
      <c r="F460" s="35">
        <v>0</v>
      </c>
      <c r="G460" s="35">
        <v>0</v>
      </c>
      <c r="H460" s="35">
        <v>0</v>
      </c>
      <c r="I460" s="35">
        <v>0</v>
      </c>
      <c r="J460" s="35">
        <v>0</v>
      </c>
      <c r="K460" s="35">
        <v>0</v>
      </c>
      <c r="L460" s="35">
        <v>0</v>
      </c>
      <c r="M460" s="35">
        <v>0</v>
      </c>
      <c r="N460" s="35">
        <v>0</v>
      </c>
      <c r="O460" s="35">
        <v>0</v>
      </c>
      <c r="P460" s="35">
        <v>0</v>
      </c>
      <c r="Q460" s="35">
        <v>0</v>
      </c>
    </row>
    <row r="461" spans="1:17" x14ac:dyDescent="0.25">
      <c r="A461" s="28" t="s">
        <v>400</v>
      </c>
      <c r="B461" s="1" t="s">
        <v>508</v>
      </c>
      <c r="C461" s="25" t="s">
        <v>314</v>
      </c>
      <c r="D461" s="35">
        <v>0</v>
      </c>
      <c r="E461" s="35">
        <v>0</v>
      </c>
      <c r="F461" s="35">
        <v>0</v>
      </c>
      <c r="G461" s="35">
        <v>0</v>
      </c>
      <c r="H461" s="35">
        <v>0</v>
      </c>
      <c r="I461" s="35">
        <v>0</v>
      </c>
      <c r="J461" s="35">
        <v>0</v>
      </c>
      <c r="K461" s="35">
        <v>0</v>
      </c>
      <c r="L461" s="35">
        <v>0</v>
      </c>
      <c r="M461" s="35">
        <v>0</v>
      </c>
      <c r="N461" s="35">
        <v>0</v>
      </c>
      <c r="O461" s="35">
        <v>0</v>
      </c>
      <c r="P461" s="35">
        <v>0</v>
      </c>
      <c r="Q461" s="35">
        <v>0</v>
      </c>
    </row>
    <row r="462" spans="1:17" x14ac:dyDescent="0.25">
      <c r="A462" s="28" t="s">
        <v>401</v>
      </c>
      <c r="B462" s="1" t="s">
        <v>509</v>
      </c>
      <c r="C462" s="25" t="s">
        <v>314</v>
      </c>
      <c r="D462" s="35">
        <v>0</v>
      </c>
      <c r="E462" s="35">
        <v>0</v>
      </c>
      <c r="F462" s="35">
        <v>0</v>
      </c>
      <c r="G462" s="35">
        <v>0</v>
      </c>
      <c r="H462" s="35">
        <v>0</v>
      </c>
      <c r="I462" s="35">
        <v>0</v>
      </c>
      <c r="J462" s="35">
        <v>0</v>
      </c>
      <c r="K462" s="35">
        <v>0</v>
      </c>
      <c r="L462" s="35">
        <v>0</v>
      </c>
      <c r="M462" s="35">
        <v>0</v>
      </c>
      <c r="N462" s="35">
        <v>0</v>
      </c>
      <c r="O462" s="35">
        <v>0</v>
      </c>
      <c r="P462" s="35">
        <v>0</v>
      </c>
      <c r="Q462" s="35">
        <v>0</v>
      </c>
    </row>
    <row r="463" spans="1:17" s="22" customFormat="1" ht="47.25" x14ac:dyDescent="0.25">
      <c r="A463" s="28" t="s">
        <v>315</v>
      </c>
      <c r="B463" s="6" t="s">
        <v>704</v>
      </c>
      <c r="C463" s="25" t="s">
        <v>314</v>
      </c>
      <c r="D463" s="35">
        <v>0</v>
      </c>
      <c r="E463" s="35">
        <v>0</v>
      </c>
      <c r="F463" s="35">
        <v>0</v>
      </c>
      <c r="G463" s="35">
        <v>0</v>
      </c>
      <c r="H463" s="35">
        <v>0</v>
      </c>
      <c r="I463" s="35">
        <v>0</v>
      </c>
      <c r="J463" s="35">
        <v>0</v>
      </c>
      <c r="K463" s="35">
        <v>0</v>
      </c>
      <c r="L463" s="35">
        <v>0</v>
      </c>
      <c r="M463" s="35">
        <v>0</v>
      </c>
      <c r="N463" s="35">
        <v>0</v>
      </c>
      <c r="O463" s="35">
        <v>0</v>
      </c>
      <c r="P463" s="35">
        <v>0</v>
      </c>
      <c r="Q463" s="35">
        <v>0</v>
      </c>
    </row>
  </sheetData>
  <autoFilter ref="A16:Q463" xr:uid="{00000000-0009-0000-0000-000000000000}"/>
  <mergeCells count="31">
    <mergeCell ref="A325:Q325"/>
    <mergeCell ref="C14:C15"/>
    <mergeCell ref="F14:G14"/>
    <mergeCell ref="H14:I14"/>
    <mergeCell ref="J14:K14"/>
    <mergeCell ref="L14:M14"/>
    <mergeCell ref="A14:A15"/>
    <mergeCell ref="B14:B15"/>
    <mergeCell ref="N14:O14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L377:M377"/>
    <mergeCell ref="P377:Q377"/>
    <mergeCell ref="N377:O377"/>
  </mergeCells>
  <phoneticPr fontId="33" type="noConversion"/>
  <pageMargins left="0.31496062992125984" right="0.31496062992125984" top="0.35433070866141736" bottom="0.35433070866141736" header="0.31496062992125984" footer="0.31496062992125984"/>
  <pageSetup paperSize="8" scale="40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Агафонов Александр Александрович</cp:lastModifiedBy>
  <cp:lastPrinted>2024-03-28T04:51:24Z</cp:lastPrinted>
  <dcterms:created xsi:type="dcterms:W3CDTF">2015-09-16T07:43:55Z</dcterms:created>
  <dcterms:modified xsi:type="dcterms:W3CDTF">2025-03-21T08:23:38Z</dcterms:modified>
</cp:coreProperties>
</file>