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6. Паспорта проектов\Р_4 Приобретение компьютеров 2025-2028\2. Расчет объема финансовой потребности\"/>
    </mc:Choice>
  </mc:AlternateContent>
  <bookViews>
    <workbookView xWindow="360" yWindow="15" windowWidth="20955" windowHeight="9720"/>
  </bookViews>
  <sheets>
    <sheet name="Расчет стоимости" sheetId="1" r:id="rId1"/>
  </sheets>
  <calcPr calcId="162913"/>
</workbook>
</file>

<file path=xl/calcChain.xml><?xml version="1.0" encoding="utf-8"?>
<calcChain xmlns="http://schemas.openxmlformats.org/spreadsheetml/2006/main">
  <c r="G15" i="1" l="1"/>
  <c r="G14" i="1"/>
  <c r="G13" i="1"/>
  <c r="D18" i="1" l="1"/>
  <c r="N13" i="1"/>
  <c r="G16" i="1"/>
  <c r="O7" i="1"/>
  <c r="S7" i="1"/>
  <c r="Q7" i="1"/>
  <c r="O8" i="1"/>
  <c r="O9" i="1"/>
  <c r="J10" i="1"/>
  <c r="L10" i="1"/>
  <c r="M10" i="1"/>
  <c r="K10" i="1"/>
  <c r="K8" i="1"/>
  <c r="L8" i="1"/>
  <c r="M8" i="1"/>
  <c r="K9" i="1"/>
  <c r="L9" i="1"/>
  <c r="M9" i="1"/>
  <c r="M7" i="1"/>
  <c r="L7" i="1"/>
  <c r="K7" i="1"/>
  <c r="M16" i="1" l="1"/>
  <c r="L16" i="1"/>
  <c r="K16" i="1"/>
  <c r="F16" i="1"/>
  <c r="I14" i="1"/>
  <c r="N15" i="1" l="1"/>
  <c r="O15" i="1" s="1"/>
  <c r="Q9" i="1"/>
  <c r="I15" i="1"/>
  <c r="P15" i="1" l="1"/>
  <c r="Q15" i="1" s="1"/>
  <c r="S9" i="1"/>
  <c r="R15" i="1" s="1"/>
  <c r="S15" i="1" s="1"/>
  <c r="I13" i="1"/>
  <c r="I16" i="1" s="1"/>
  <c r="P13" i="1"/>
  <c r="R13" i="1"/>
  <c r="N14" i="1"/>
  <c r="O14" i="1" s="1"/>
  <c r="Q8" i="1"/>
  <c r="O13" i="1"/>
  <c r="N16" i="1" l="1"/>
  <c r="P14" i="1"/>
  <c r="Q14" i="1" s="1"/>
  <c r="S8" i="1"/>
  <c r="R14" i="1" s="1"/>
  <c r="S14" i="1" s="1"/>
  <c r="S13" i="1"/>
  <c r="O16" i="1"/>
  <c r="Q13" i="1"/>
  <c r="Q16" i="1" l="1"/>
  <c r="R16" i="1"/>
  <c r="P16" i="1"/>
  <c r="S16" i="1"/>
  <c r="D19" i="1" l="1"/>
</calcChain>
</file>

<file path=xl/sharedStrings.xml><?xml version="1.0" encoding="utf-8"?>
<sst xmlns="http://schemas.openxmlformats.org/spreadsheetml/2006/main" count="50" uniqueCount="43">
  <si>
    <t>Расчет стоимости по проекту «ПРИОБРЕТЕНИЕ КОМПЬЮТЕРНОЙ ТЕХНИКИ (2025-2028 гг.)» произведен на основании коммерческих предложений.</t>
  </si>
  <si>
    <t>№ п/п</t>
  </si>
  <si>
    <t>Технические характеристики</t>
  </si>
  <si>
    <t xml:space="preserve">ООО "Веллком-сервис" </t>
  </si>
  <si>
    <t>ООО "Техтаум"</t>
  </si>
  <si>
    <t xml:space="preserve">ООО «Сибирь Снаб»                                                            </t>
  </si>
  <si>
    <t>Темп роста индекса потребительских цен (ИПЦ) 2026 год (в соответствии с прогнозом социально-экономического развития РФ на 2025 год и на плановый период 2026 и 2027 годов от 30.09.2024)</t>
  </si>
  <si>
    <t>Темп роста индекса потребительских цен (ИПЦ) 2027 год (в соответствии с прогнозом социально-экономического развития РФ на 2025 год и на плановый период 2026 и 2027 годов от 30.09.2024)</t>
  </si>
  <si>
    <t>Темп роста индекса потребительских цен (ИПЦ) 2028 год (в соответствии с прогнозом социально-экономического развития РФ на 2025 год и на плановый период 2026 и 2027 годов от 30.09.2024)</t>
  </si>
  <si>
    <t>Цена за единицу,
руб. без НДС</t>
  </si>
  <si>
    <t>Компьютер в сборе:
Системный блок + Монитор 24"</t>
  </si>
  <si>
    <t>Процессор Core I3 10 поколения, ОЗУ 2х4Gb DDR4, SSD 256Gb, HDMI,  Монитор 24''</t>
  </si>
  <si>
    <t>Компьютер в сборе:
Системный блок + Монитор 27"</t>
  </si>
  <si>
    <t>Процессор Core I3 10 поколения, ОЗУ 2х4Gb DDR4, SSD 256Gb, HDMI, Монитор 27''</t>
  </si>
  <si>
    <t xml:space="preserve">Ноутбук </t>
  </si>
  <si>
    <t>Процессор Core I3 10 поколения, ОЗУ 8GB DDR4, SSD 256Gb</t>
  </si>
  <si>
    <t>Наименование продукции/услуг</t>
  </si>
  <si>
    <t>Кол-во 2025 год, шт.</t>
  </si>
  <si>
    <t>Стоимость 2025 год, тыс. руб. без НДС</t>
  </si>
  <si>
    <t>Стоимость 2025 год, тыс. руб. с НДС</t>
  </si>
  <si>
    <t>Кол-во 2026 год, шт.</t>
  </si>
  <si>
    <t>Кол-во 2027 год, шт.</t>
  </si>
  <si>
    <t>Кол-во 2028 год, шт.</t>
  </si>
  <si>
    <t>Стоимость 2026 год, тыс. руб. без НДС</t>
  </si>
  <si>
    <t>Стоимость 2026 год, тыс. руб. с НДС</t>
  </si>
  <si>
    <t>Стоимость 2027 год, тыс. руб. без НДС</t>
  </si>
  <si>
    <t>Стоимость 2027 год, тыс. руб. с НДС</t>
  </si>
  <si>
    <t>Стоимость 2028 год, тыс. руб. без НДС</t>
  </si>
  <si>
    <t>Стоимость 2028 год, тыс. руб. с НДС</t>
  </si>
  <si>
    <t>Ноутбук</t>
  </si>
  <si>
    <t>ИТОГО</t>
  </si>
  <si>
    <t>Всего на 2025-2028 гг, тыс. руб. без НДС</t>
  </si>
  <si>
    <t>Всего на 2025-2028 гг, тыс. руб. с НДС</t>
  </si>
  <si>
    <t>С учетом НДС – 20%</t>
  </si>
  <si>
    <t>ООО "Веллком-сервис"</t>
  </si>
  <si>
    <t xml:space="preserve">ООО «Сибирь Снаб»     </t>
  </si>
  <si>
    <t>Стоимость на 2025 г. 
тыс. руб., 
без НДС</t>
  </si>
  <si>
    <t>Цена на 2026 г. 
тыс. руб., 
без НДС</t>
  </si>
  <si>
    <t>Цена на 2027 г. 
тыс. руб., 
без НДС</t>
  </si>
  <si>
    <t>Цена на 2028 г. 
тыс. руб., 
без НДС</t>
  </si>
  <si>
    <t>2.2. Коммерческие предложения\2.2.1. Р_4 КП_1.pdf</t>
  </si>
  <si>
    <t>2.2. Коммерческие предложения\2.2.2. Р_4 КП_2.pdf</t>
  </si>
  <si>
    <t>2.2. Коммерческие предложения\2.2.3. Р_4 КП_3.pdf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</si>
</sst>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1"/>
      <color theme="1"/>
      <name val="Calibri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/>
    </xf>
    <xf numFmtId="2" fontId="1" fillId="0" borderId="0" xfId="0" applyNumberFormat="1" applyFont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2" fontId="1" fillId="0" borderId="0" xfId="0" applyNumberFormat="1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vertical="center"/>
    </xf>
    <xf numFmtId="0" fontId="2" fillId="0" borderId="0" xfId="0" applyFont="1"/>
    <xf numFmtId="9" fontId="1" fillId="0" borderId="0" xfId="0" applyNumberFormat="1" applyFont="1"/>
    <xf numFmtId="2" fontId="1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3" fontId="5" fillId="0" borderId="4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7" xfId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2.2.%20&#1050;&#1086;&#1084;&#1084;&#1077;&#1088;&#1095;&#1077;&#1089;&#1082;&#1080;&#1077;%20&#1087;&#1088;&#1077;&#1076;&#1083;&#1086;&#1078;&#1077;&#1085;&#1080;&#1103;\2.2.3.%20&#1056;_4%20&#1050;&#1055;_3.pdf" TargetMode="External"/><Relationship Id="rId2" Type="http://schemas.openxmlformats.org/officeDocument/2006/relationships/hyperlink" Target="2.2.%20&#1050;&#1086;&#1084;&#1084;&#1077;&#1088;&#1095;&#1077;&#1089;&#1082;&#1080;&#1077;%20&#1087;&#1088;&#1077;&#1076;&#1083;&#1086;&#1078;&#1077;&#1085;&#1080;&#1103;\2.2.2.%20&#1056;_4%20&#1050;&#1055;_2.pdf" TargetMode="External"/><Relationship Id="rId1" Type="http://schemas.openxmlformats.org/officeDocument/2006/relationships/hyperlink" Target="2.2.%20&#1050;&#1086;&#1084;&#1084;&#1077;&#1088;&#1095;&#1077;&#1089;&#1082;&#1080;&#1077;%20&#1087;&#1088;&#1077;&#1076;&#1083;&#1086;&#1078;&#1077;&#1085;&#1080;&#1103;\2.2.1.%20&#1056;_4%20&#1050;&#1055;_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zoomScale="70" workbookViewId="0">
      <pane xSplit="3" ySplit="5" topLeftCell="D6" activePane="bottomRight" state="frozen"/>
      <selection activeCell="H9" sqref="H9:I9"/>
      <selection pane="topRight"/>
      <selection pane="bottomLeft"/>
      <selection pane="bottomRight" activeCell="G16" sqref="G16:H16"/>
    </sheetView>
  </sheetViews>
  <sheetFormatPr defaultColWidth="9.140625" defaultRowHeight="15.75" x14ac:dyDescent="0.25"/>
  <cols>
    <col min="1" max="1" width="4.5703125" style="1" customWidth="1"/>
    <col min="2" max="2" width="18.5703125" style="1" customWidth="1"/>
    <col min="3" max="3" width="37.5703125" style="1" customWidth="1"/>
    <col min="4" max="4" width="13.5703125" style="1" customWidth="1"/>
    <col min="5" max="5" width="12" style="1" customWidth="1"/>
    <col min="6" max="6" width="13" style="1" customWidth="1"/>
    <col min="7" max="7" width="12.7109375" style="1" customWidth="1"/>
    <col min="8" max="8" width="9.85546875" style="1" customWidth="1"/>
    <col min="9" max="10" width="10.28515625" style="1" customWidth="1"/>
    <col min="11" max="12" width="17.140625" style="1" customWidth="1"/>
    <col min="13" max="13" width="15.28515625" style="1" customWidth="1"/>
    <col min="14" max="14" width="30.140625" style="1" customWidth="1"/>
    <col min="15" max="15" width="17.28515625" style="1" customWidth="1"/>
    <col min="16" max="16" width="30.5703125" style="1" customWidth="1"/>
    <col min="17" max="17" width="17.85546875" style="1" customWidth="1"/>
    <col min="18" max="18" width="31.5703125" style="1" customWidth="1"/>
    <col min="19" max="19" width="18.85546875" style="1" customWidth="1"/>
    <col min="20" max="20" width="9.140625" style="1" customWidth="1"/>
    <col min="21" max="21" width="10.5703125" style="1" bestFit="1" customWidth="1"/>
    <col min="22" max="16384" width="9.140625" style="1"/>
  </cols>
  <sheetData>
    <row r="1" spans="1:21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26"/>
    </row>
    <row r="2" spans="1:2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7"/>
      <c r="L2" s="26"/>
    </row>
    <row r="3" spans="1:21" ht="45.75" customHeight="1" x14ac:dyDescent="0.25">
      <c r="A3" s="58" t="s">
        <v>1</v>
      </c>
      <c r="B3" s="58" t="s">
        <v>2</v>
      </c>
      <c r="C3" s="58" t="s">
        <v>2</v>
      </c>
      <c r="D3" s="36" t="s">
        <v>3</v>
      </c>
      <c r="E3" s="36"/>
      <c r="F3" s="36" t="s">
        <v>4</v>
      </c>
      <c r="G3" s="36"/>
      <c r="H3" s="36" t="s">
        <v>5</v>
      </c>
      <c r="I3" s="36"/>
      <c r="J3" s="58" t="s">
        <v>17</v>
      </c>
      <c r="K3" s="36" t="s">
        <v>34</v>
      </c>
      <c r="L3" s="36" t="s">
        <v>4</v>
      </c>
      <c r="M3" s="52" t="s">
        <v>35</v>
      </c>
      <c r="N3" s="45" t="s">
        <v>6</v>
      </c>
      <c r="O3" s="45" t="s">
        <v>37</v>
      </c>
      <c r="P3" s="45" t="s">
        <v>7</v>
      </c>
      <c r="Q3" s="45" t="s">
        <v>38</v>
      </c>
      <c r="R3" s="45" t="s">
        <v>8</v>
      </c>
      <c r="S3" s="45" t="s">
        <v>39</v>
      </c>
    </row>
    <row r="4" spans="1:21" ht="60" customHeight="1" x14ac:dyDescent="0.25">
      <c r="A4" s="59"/>
      <c r="B4" s="59"/>
      <c r="C4" s="59"/>
      <c r="D4" s="51" t="s">
        <v>40</v>
      </c>
      <c r="E4" s="51"/>
      <c r="F4" s="51" t="s">
        <v>42</v>
      </c>
      <c r="G4" s="51"/>
      <c r="H4" s="51" t="s">
        <v>41</v>
      </c>
      <c r="I4" s="51"/>
      <c r="J4" s="59"/>
      <c r="K4" s="36"/>
      <c r="L4" s="36"/>
      <c r="M4" s="52"/>
      <c r="N4" s="46"/>
      <c r="O4" s="46"/>
      <c r="P4" s="46"/>
      <c r="Q4" s="46"/>
      <c r="R4" s="46"/>
      <c r="S4" s="46"/>
    </row>
    <row r="5" spans="1:21" ht="56.25" customHeight="1" x14ac:dyDescent="0.25">
      <c r="A5" s="60"/>
      <c r="B5" s="60"/>
      <c r="C5" s="60"/>
      <c r="D5" s="48" t="s">
        <v>9</v>
      </c>
      <c r="E5" s="49"/>
      <c r="F5" s="49"/>
      <c r="G5" s="49"/>
      <c r="H5" s="49"/>
      <c r="I5" s="50"/>
      <c r="J5" s="60"/>
      <c r="K5" s="61" t="s">
        <v>36</v>
      </c>
      <c r="L5" s="62"/>
      <c r="M5" s="63"/>
      <c r="N5" s="47"/>
      <c r="O5" s="47"/>
      <c r="P5" s="47"/>
      <c r="Q5" s="47"/>
      <c r="R5" s="47"/>
      <c r="S5" s="47"/>
    </row>
    <row r="6" spans="1:21" x14ac:dyDescent="0.25">
      <c r="A6" s="29">
        <v>1</v>
      </c>
      <c r="B6" s="29">
        <v>2</v>
      </c>
      <c r="C6" s="29">
        <v>3</v>
      </c>
      <c r="D6" s="54">
        <v>4</v>
      </c>
      <c r="E6" s="55"/>
      <c r="F6" s="54">
        <v>6</v>
      </c>
      <c r="G6" s="55"/>
      <c r="H6" s="54">
        <v>8</v>
      </c>
      <c r="I6" s="55"/>
      <c r="J6" s="29">
        <v>10</v>
      </c>
      <c r="K6" s="29">
        <v>11</v>
      </c>
      <c r="L6" s="29">
        <v>12</v>
      </c>
      <c r="M6" s="29">
        <v>13</v>
      </c>
      <c r="N6" s="30">
        <v>14</v>
      </c>
      <c r="O6" s="30">
        <v>15</v>
      </c>
      <c r="P6" s="30">
        <v>16</v>
      </c>
      <c r="Q6" s="30">
        <v>17</v>
      </c>
      <c r="R6" s="30">
        <v>18</v>
      </c>
      <c r="S6" s="30">
        <v>19</v>
      </c>
    </row>
    <row r="7" spans="1:21" ht="93.75" customHeight="1" x14ac:dyDescent="0.25">
      <c r="A7" s="3">
        <v>1</v>
      </c>
      <c r="B7" s="4" t="s">
        <v>10</v>
      </c>
      <c r="C7" s="4" t="s">
        <v>11</v>
      </c>
      <c r="D7" s="41">
        <v>67000</v>
      </c>
      <c r="E7" s="42"/>
      <c r="F7" s="41">
        <v>68000</v>
      </c>
      <c r="G7" s="42"/>
      <c r="H7" s="41">
        <v>69000</v>
      </c>
      <c r="I7" s="42"/>
      <c r="J7" s="27">
        <v>104</v>
      </c>
      <c r="K7" s="13">
        <f>D7*$J7/1000</f>
        <v>6968</v>
      </c>
      <c r="L7" s="13">
        <f>F7*$J7/1000</f>
        <v>7072</v>
      </c>
      <c r="M7" s="13">
        <f>H7*$J7/1000</f>
        <v>7176</v>
      </c>
      <c r="N7" s="5">
        <v>1.0429999999999999</v>
      </c>
      <c r="O7" s="21">
        <f>N7*D7/1000</f>
        <v>69.881</v>
      </c>
      <c r="P7" s="5">
        <v>1.04</v>
      </c>
      <c r="Q7" s="21">
        <f>P7*O7</f>
        <v>72.676240000000007</v>
      </c>
      <c r="R7" s="5">
        <v>1.04</v>
      </c>
      <c r="S7" s="21">
        <f>R7*Q7</f>
        <v>75.583289600000015</v>
      </c>
      <c r="T7" s="6"/>
      <c r="U7" s="6"/>
    </row>
    <row r="8" spans="1:21" ht="63" x14ac:dyDescent="0.25">
      <c r="A8" s="3">
        <v>2</v>
      </c>
      <c r="B8" s="4" t="s">
        <v>12</v>
      </c>
      <c r="C8" s="4" t="s">
        <v>13</v>
      </c>
      <c r="D8" s="41">
        <v>79000</v>
      </c>
      <c r="E8" s="42"/>
      <c r="F8" s="41">
        <v>79500</v>
      </c>
      <c r="G8" s="42"/>
      <c r="H8" s="41">
        <v>80000</v>
      </c>
      <c r="I8" s="42"/>
      <c r="J8" s="27">
        <v>5</v>
      </c>
      <c r="K8" s="13">
        <f t="shared" ref="K8:K9" si="0">D8*$J8/1000</f>
        <v>395</v>
      </c>
      <c r="L8" s="13">
        <f t="shared" ref="L8:L9" si="1">F8*$J8/1000</f>
        <v>397.5</v>
      </c>
      <c r="M8" s="13">
        <f t="shared" ref="M8:M9" si="2">H8*$J8/1000</f>
        <v>400</v>
      </c>
      <c r="N8" s="5">
        <v>1.0429999999999999</v>
      </c>
      <c r="O8" s="21">
        <f t="shared" ref="O8:O9" si="3">N8*D8/1000</f>
        <v>82.397000000000006</v>
      </c>
      <c r="P8" s="5">
        <v>1.04</v>
      </c>
      <c r="Q8" s="21">
        <f t="shared" ref="Q8:Q9" si="4">P8*O8</f>
        <v>85.692880000000002</v>
      </c>
      <c r="R8" s="5">
        <v>1.04</v>
      </c>
      <c r="S8" s="21">
        <f t="shared" ref="S8:S9" si="5">R8*Q8</f>
        <v>89.120595200000011</v>
      </c>
      <c r="T8" s="6"/>
      <c r="U8" s="6"/>
    </row>
    <row r="9" spans="1:21" ht="31.5" x14ac:dyDescent="0.25">
      <c r="A9" s="7">
        <v>3</v>
      </c>
      <c r="B9" s="8" t="s">
        <v>14</v>
      </c>
      <c r="C9" s="9" t="s">
        <v>15</v>
      </c>
      <c r="D9" s="41">
        <v>45000</v>
      </c>
      <c r="E9" s="42"/>
      <c r="F9" s="41">
        <v>41000</v>
      </c>
      <c r="G9" s="42"/>
      <c r="H9" s="41">
        <v>47000</v>
      </c>
      <c r="I9" s="42"/>
      <c r="J9" s="27">
        <v>2</v>
      </c>
      <c r="K9" s="13">
        <f t="shared" si="0"/>
        <v>90</v>
      </c>
      <c r="L9" s="13">
        <f t="shared" si="1"/>
        <v>82</v>
      </c>
      <c r="M9" s="13">
        <f t="shared" si="2"/>
        <v>94</v>
      </c>
      <c r="N9" s="5">
        <v>1.0429999999999999</v>
      </c>
      <c r="O9" s="21">
        <f t="shared" si="3"/>
        <v>46.935000000000002</v>
      </c>
      <c r="P9" s="5">
        <v>1.04</v>
      </c>
      <c r="Q9" s="21">
        <f t="shared" si="4"/>
        <v>48.812400000000004</v>
      </c>
      <c r="R9" s="5">
        <v>1.04</v>
      </c>
      <c r="S9" s="21">
        <f t="shared" si="5"/>
        <v>50.764896000000007</v>
      </c>
      <c r="T9" s="6"/>
      <c r="U9" s="6"/>
    </row>
    <row r="10" spans="1:21" ht="24.75" customHeight="1" x14ac:dyDescent="0.25">
      <c r="A10" s="53" t="s">
        <v>30</v>
      </c>
      <c r="B10" s="53"/>
      <c r="C10" s="53"/>
      <c r="D10" s="53"/>
      <c r="E10" s="53"/>
      <c r="F10" s="53"/>
      <c r="G10" s="53"/>
      <c r="H10" s="53"/>
      <c r="I10" s="53"/>
      <c r="J10" s="28">
        <f>SUM(J7:J9)</f>
        <v>111</v>
      </c>
      <c r="K10" s="15">
        <f>SUM(K7:K9)</f>
        <v>7453</v>
      </c>
      <c r="L10" s="15">
        <f t="shared" ref="L10:M10" si="6">SUM(L7:L9)</f>
        <v>7551.5</v>
      </c>
      <c r="M10" s="15">
        <f t="shared" si="6"/>
        <v>7670</v>
      </c>
      <c r="N10" s="6"/>
      <c r="O10" s="6"/>
      <c r="Q10" s="6"/>
      <c r="S10" s="6"/>
    </row>
    <row r="11" spans="1:21" ht="24.75" customHeight="1" x14ac:dyDescent="0.25">
      <c r="I11" s="6"/>
      <c r="J11" s="6"/>
      <c r="K11" s="10"/>
      <c r="L11" s="10"/>
      <c r="M11" s="6"/>
      <c r="N11" s="6"/>
      <c r="O11" s="6"/>
      <c r="Q11" s="6"/>
      <c r="S11" s="6"/>
    </row>
    <row r="12" spans="1:21" ht="47.25" x14ac:dyDescent="0.25">
      <c r="A12" s="22" t="s">
        <v>1</v>
      </c>
      <c r="B12" s="40" t="s">
        <v>16</v>
      </c>
      <c r="C12" s="40"/>
      <c r="D12" s="40"/>
      <c r="E12" s="40"/>
      <c r="F12" s="2" t="s">
        <v>17</v>
      </c>
      <c r="G12" s="43" t="s">
        <v>18</v>
      </c>
      <c r="H12" s="44"/>
      <c r="I12" s="40" t="s">
        <v>19</v>
      </c>
      <c r="J12" s="40"/>
      <c r="K12" s="23" t="s">
        <v>20</v>
      </c>
      <c r="L12" s="2" t="s">
        <v>21</v>
      </c>
      <c r="M12" s="2" t="s">
        <v>22</v>
      </c>
      <c r="N12" s="11" t="s">
        <v>23</v>
      </c>
      <c r="O12" s="11" t="s">
        <v>24</v>
      </c>
      <c r="P12" s="11" t="s">
        <v>25</v>
      </c>
      <c r="Q12" s="11" t="s">
        <v>26</v>
      </c>
      <c r="R12" s="11" t="s">
        <v>27</v>
      </c>
      <c r="S12" s="11" t="s">
        <v>28</v>
      </c>
      <c r="T12" s="6"/>
    </row>
    <row r="13" spans="1:21" ht="35.25" customHeight="1" x14ac:dyDescent="0.25">
      <c r="A13" s="7">
        <v>1</v>
      </c>
      <c r="B13" s="36" t="s">
        <v>10</v>
      </c>
      <c r="C13" s="36"/>
      <c r="D13" s="36"/>
      <c r="E13" s="36"/>
      <c r="F13" s="12">
        <v>104</v>
      </c>
      <c r="G13" s="32">
        <f>K7</f>
        <v>6968</v>
      </c>
      <c r="H13" s="33"/>
      <c r="I13" s="64">
        <f>G13*1.2</f>
        <v>8361.6</v>
      </c>
      <c r="J13" s="64"/>
      <c r="K13" s="24">
        <v>109</v>
      </c>
      <c r="L13" s="12">
        <v>105</v>
      </c>
      <c r="M13" s="12">
        <v>105</v>
      </c>
      <c r="N13" s="13">
        <f>ROUND(K13*O7,5)</f>
        <v>7617.0290000000005</v>
      </c>
      <c r="O13" s="13">
        <f t="shared" ref="O13:O15" si="7">N13*1.2</f>
        <v>9140.4348000000009</v>
      </c>
      <c r="P13" s="13">
        <f>ROUND($L13*$Q7,5)</f>
        <v>7631.0051999999996</v>
      </c>
      <c r="Q13" s="13">
        <f t="shared" ref="Q13:Q15" si="8">P13*1.2</f>
        <v>9157.2062399999995</v>
      </c>
      <c r="R13" s="13">
        <f>ROUND($M13*$S7,5)</f>
        <v>7936.2454100000004</v>
      </c>
      <c r="S13" s="13">
        <f t="shared" ref="S13:S15" si="9">R13*1.2</f>
        <v>9523.4944919999998</v>
      </c>
      <c r="T13" s="6"/>
    </row>
    <row r="14" spans="1:21" ht="30.75" customHeight="1" x14ac:dyDescent="0.25">
      <c r="A14" s="7">
        <v>2</v>
      </c>
      <c r="B14" s="36" t="s">
        <v>12</v>
      </c>
      <c r="C14" s="36"/>
      <c r="D14" s="36"/>
      <c r="E14" s="36"/>
      <c r="F14" s="12">
        <v>5</v>
      </c>
      <c r="G14" s="32">
        <f>K8</f>
        <v>395</v>
      </c>
      <c r="H14" s="33"/>
      <c r="I14" s="64">
        <f>G14*1.2</f>
        <v>474</v>
      </c>
      <c r="J14" s="64"/>
      <c r="K14" s="24">
        <v>3</v>
      </c>
      <c r="L14" s="12">
        <v>3</v>
      </c>
      <c r="M14" s="12">
        <v>5</v>
      </c>
      <c r="N14" s="13">
        <f>ROUND(K14*O8,5)</f>
        <v>247.191</v>
      </c>
      <c r="O14" s="13">
        <f t="shared" si="7"/>
        <v>296.62919999999997</v>
      </c>
      <c r="P14" s="13">
        <f>ROUND($L14*$Q8,5)</f>
        <v>257.07864000000001</v>
      </c>
      <c r="Q14" s="13">
        <f t="shared" si="8"/>
        <v>308.49436800000001</v>
      </c>
      <c r="R14" s="13">
        <f>ROUND($L14*$S8,5)</f>
        <v>267.36178999999998</v>
      </c>
      <c r="S14" s="13">
        <f t="shared" si="9"/>
        <v>320.83414799999997</v>
      </c>
      <c r="T14" s="6"/>
    </row>
    <row r="15" spans="1:21" x14ac:dyDescent="0.25">
      <c r="A15" s="7">
        <v>3</v>
      </c>
      <c r="B15" s="36" t="s">
        <v>29</v>
      </c>
      <c r="C15" s="36"/>
      <c r="D15" s="36"/>
      <c r="E15" s="36"/>
      <c r="F15" s="12">
        <v>2</v>
      </c>
      <c r="G15" s="32">
        <f>K9</f>
        <v>90</v>
      </c>
      <c r="H15" s="33"/>
      <c r="I15" s="64">
        <f>G15*1.2</f>
        <v>108</v>
      </c>
      <c r="J15" s="64"/>
      <c r="K15" s="24">
        <v>3</v>
      </c>
      <c r="L15" s="12">
        <v>3</v>
      </c>
      <c r="M15" s="12">
        <v>2</v>
      </c>
      <c r="N15" s="13">
        <f>ROUND(K15*O9,5)</f>
        <v>140.80500000000001</v>
      </c>
      <c r="O15" s="13">
        <f t="shared" si="7"/>
        <v>168.96600000000001</v>
      </c>
      <c r="P15" s="13">
        <f>ROUND($L15*$Q9,5)</f>
        <v>146.43719999999999</v>
      </c>
      <c r="Q15" s="13">
        <f t="shared" si="8"/>
        <v>175.72463999999999</v>
      </c>
      <c r="R15" s="13">
        <f>ROUND($L15*$S9,5)</f>
        <v>152.29469</v>
      </c>
      <c r="S15" s="13">
        <f t="shared" si="9"/>
        <v>182.75362799999999</v>
      </c>
    </row>
    <row r="16" spans="1:21" x14ac:dyDescent="0.25">
      <c r="A16" s="37" t="s">
        <v>30</v>
      </c>
      <c r="B16" s="38"/>
      <c r="C16" s="38"/>
      <c r="D16" s="38"/>
      <c r="E16" s="39"/>
      <c r="F16" s="14">
        <f>F13+F14+F15</f>
        <v>111</v>
      </c>
      <c r="G16" s="34">
        <f>SUM(G13:H15)</f>
        <v>7453</v>
      </c>
      <c r="H16" s="35"/>
      <c r="I16" s="65">
        <f>SUM(I13:J15)</f>
        <v>8943.6</v>
      </c>
      <c r="J16" s="65"/>
      <c r="K16" s="25">
        <f>K13+K14+K15</f>
        <v>115</v>
      </c>
      <c r="L16" s="14">
        <f>L13+L14+L15</f>
        <v>111</v>
      </c>
      <c r="M16" s="14">
        <f>M13+M14+M15</f>
        <v>112</v>
      </c>
      <c r="N16" s="15">
        <f t="shared" ref="N16:S16" si="10">SUM(N13:N15)</f>
        <v>8005.0250000000005</v>
      </c>
      <c r="O16" s="15">
        <f t="shared" si="10"/>
        <v>9606.0300000000007</v>
      </c>
      <c r="P16" s="15">
        <f t="shared" si="10"/>
        <v>8034.5210399999996</v>
      </c>
      <c r="Q16" s="15">
        <f t="shared" si="10"/>
        <v>9641.4252479999996</v>
      </c>
      <c r="R16" s="15">
        <f t="shared" si="10"/>
        <v>8355.901890000001</v>
      </c>
      <c r="S16" s="15">
        <f t="shared" si="10"/>
        <v>10027.082268</v>
      </c>
    </row>
    <row r="18" spans="1:10" ht="31.5" x14ac:dyDescent="0.25">
      <c r="C18" s="16" t="s">
        <v>31</v>
      </c>
      <c r="D18" s="15">
        <f>G16+N16+P16+R16</f>
        <v>31848.447930000002</v>
      </c>
      <c r="F18" s="17"/>
      <c r="H18" s="17"/>
    </row>
    <row r="19" spans="1:10" ht="31.5" x14ac:dyDescent="0.25">
      <c r="C19" s="16" t="s">
        <v>32</v>
      </c>
      <c r="D19" s="15">
        <f>I16+O16+Q16+S16</f>
        <v>38218.137516000003</v>
      </c>
      <c r="F19" s="17"/>
      <c r="H19" s="17"/>
    </row>
    <row r="20" spans="1:10" x14ac:dyDescent="0.25">
      <c r="I20" s="6"/>
      <c r="J20" s="6"/>
    </row>
    <row r="21" spans="1:10" x14ac:dyDescent="0.25">
      <c r="A21" s="18" t="s">
        <v>33</v>
      </c>
    </row>
    <row r="23" spans="1:10" x14ac:dyDescent="0.25">
      <c r="E23" s="19"/>
    </row>
    <row r="24" spans="1:10" x14ac:dyDescent="0.25">
      <c r="G24" s="20"/>
    </row>
    <row r="26" spans="1:10" x14ac:dyDescent="0.25">
      <c r="G26" s="31"/>
      <c r="H26" s="31"/>
    </row>
  </sheetData>
  <mergeCells count="52">
    <mergeCell ref="I13:J13"/>
    <mergeCell ref="I14:J14"/>
    <mergeCell ref="I15:J15"/>
    <mergeCell ref="I16:J16"/>
    <mergeCell ref="D6:E6"/>
    <mergeCell ref="F6:G6"/>
    <mergeCell ref="H6:I6"/>
    <mergeCell ref="A1:K1"/>
    <mergeCell ref="A2:K2"/>
    <mergeCell ref="A3:A5"/>
    <mergeCell ref="B3:B5"/>
    <mergeCell ref="C3:C5"/>
    <mergeCell ref="D3:E3"/>
    <mergeCell ref="F3:G3"/>
    <mergeCell ref="H3:I3"/>
    <mergeCell ref="J3:J5"/>
    <mergeCell ref="K5:M5"/>
    <mergeCell ref="S3:S5"/>
    <mergeCell ref="D5:I5"/>
    <mergeCell ref="D7:E7"/>
    <mergeCell ref="F7:G7"/>
    <mergeCell ref="H7:I7"/>
    <mergeCell ref="N3:N5"/>
    <mergeCell ref="O3:O5"/>
    <mergeCell ref="P3:P5"/>
    <mergeCell ref="Q3:Q5"/>
    <mergeCell ref="R3:R5"/>
    <mergeCell ref="D4:E4"/>
    <mergeCell ref="K3:K4"/>
    <mergeCell ref="L3:L4"/>
    <mergeCell ref="M3:M4"/>
    <mergeCell ref="F4:G4"/>
    <mergeCell ref="H4:I4"/>
    <mergeCell ref="H8:I8"/>
    <mergeCell ref="D9:E9"/>
    <mergeCell ref="F9:G9"/>
    <mergeCell ref="H9:I9"/>
    <mergeCell ref="G12:H12"/>
    <mergeCell ref="A10:I10"/>
    <mergeCell ref="D8:E8"/>
    <mergeCell ref="F8:G8"/>
    <mergeCell ref="I12:J12"/>
    <mergeCell ref="G13:H13"/>
    <mergeCell ref="G14:H14"/>
    <mergeCell ref="B12:E12"/>
    <mergeCell ref="B13:E13"/>
    <mergeCell ref="B14:E14"/>
    <mergeCell ref="G26:H26"/>
    <mergeCell ref="G15:H15"/>
    <mergeCell ref="G16:H16"/>
    <mergeCell ref="B15:E15"/>
    <mergeCell ref="A16:E16"/>
  </mergeCells>
  <hyperlinks>
    <hyperlink ref="D4:E4" r:id="rId1" display="2.2. Коммерческие предложения\2.2.1. Р_4 КП_1.pdf"/>
    <hyperlink ref="H4:I4" r:id="rId2" display="2.2. Коммерческие предложения\2.2.2. Р_4 КП_2.pdf"/>
    <hyperlink ref="F4:G4" r:id="rId3" display="2.2. Коммерческие предложения\2.2.3. Р_4 КП_3.pdf"/>
  </hyperlinks>
  <pageMargins left="0.70866141732283472" right="0.70866141732283472" top="0.74803149606299213" bottom="0.74803149606299213" header="0.31496062992125984" footer="0.31496062992125984"/>
  <pageSetup paperSize="8" scale="6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Жуланов Вячеслав Анатольевич</dc:creator>
  <cp:lastModifiedBy>Батманова Мария Николаевна</cp:lastModifiedBy>
  <cp:revision>8</cp:revision>
  <dcterms:created xsi:type="dcterms:W3CDTF">2006-09-16T00:00:00Z</dcterms:created>
  <dcterms:modified xsi:type="dcterms:W3CDTF">2025-04-07T07:57:36Z</dcterms:modified>
</cp:coreProperties>
</file>