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Пояснительная записка\"/>
    </mc:Choice>
  </mc:AlternateContent>
  <xr:revisionPtr revIDLastSave="0" documentId="13_ncr:1_{6916415E-6D24-412A-8641-AAD206BAD24E}" xr6:coauthVersionLast="36" xr6:coauthVersionMax="36" xr10:uidLastSave="{00000000-0000-0000-0000-000000000000}"/>
  <bookViews>
    <workbookView xWindow="0" yWindow="0" windowWidth="28800" windowHeight="12225" xr2:uid="{F494F38E-248A-47AF-AFE9-A1091C34CE77}"/>
  </bookViews>
  <sheets>
    <sheet name="СВОД" sheetId="1" r:id="rId1"/>
  </sheets>
  <externalReferences>
    <externalReference r:id="rId2"/>
    <externalReference r:id="rId3"/>
    <externalReference r:id="rId4"/>
    <externalReference r:id="rId5"/>
  </externalReferences>
  <definedNames>
    <definedName name="__IntlFixup" hidden="1">TRUE</definedName>
    <definedName name="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AccessDatabase" hidden="1">"C:\My Documents\vlad\Var_2\can270398v2t05.mdb"</definedName>
    <definedName name="anscount" hidden="1">1</definedName>
    <definedName name="AS2DocOpenMode" hidden="1">"AS2DocumentBrowse"</definedName>
    <definedName name="cc" hidden="1">{"'Лист1'!$A$1:$W$63"}</definedName>
    <definedName name="ddd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e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nd_Bal_11">#REF!</definedName>
    <definedName name="End_Bal_13">#REF!</definedName>
    <definedName name="End_Bal_15">#REF!</definedName>
    <definedName name="End_Bal_20">#REF!</definedName>
    <definedName name="End_Bal_22">#REF!</definedName>
    <definedName name="End_Bal_30">#REF!</definedName>
    <definedName name="End_Bal_31">#REF!</definedName>
    <definedName name="End_Bal_38">#REF!</definedName>
    <definedName name="End_Bal_43">#REF!</definedName>
    <definedName name="End_Bal_44">#REF!</definedName>
    <definedName name="End_Bal_5_1">#REF!</definedName>
    <definedName name="End_Bal_5_11">#REF!</definedName>
    <definedName name="End_Bal_5_13">#REF!</definedName>
    <definedName name="End_Bal_6">#REF!</definedName>
    <definedName name="End_Bal_7">#REF!</definedName>
    <definedName name="Full_Print_11">#REF!</definedName>
    <definedName name="Full_Print_13">#REF!</definedName>
    <definedName name="Full_Print_15">#REF!</definedName>
    <definedName name="Full_Print_20">#REF!</definedName>
    <definedName name="Full_Print_22">#REF!</definedName>
    <definedName name="Full_Print_30">#REF!</definedName>
    <definedName name="Full_Print_31">#REF!</definedName>
    <definedName name="Full_Print_38">#REF!</definedName>
    <definedName name="Full_Print_43">#REF!</definedName>
    <definedName name="Full_Print_44">#REF!</definedName>
    <definedName name="Full_Print_5_1">#REF!</definedName>
    <definedName name="Full_Print_5_11">#REF!</definedName>
    <definedName name="Full_Print_5_13">#REF!</definedName>
    <definedName name="Full_Print_6">#REF!</definedName>
    <definedName name="Full_Print_7">#REF!</definedName>
    <definedName name="ghg" hidden="1">{#N/A,#N/A,FALSE,"Себестоимсть-97"}</definedName>
    <definedName name="HTML_CodePage" hidden="1">1251</definedName>
    <definedName name="HTML_Control" hidden="1">{"'Лист1'!$A$1:$W$63"}</definedName>
    <definedName name="HTML_Description" hidden="1">""</definedName>
    <definedName name="HTML_Email" hidden="1">""</definedName>
    <definedName name="HTML_Header" hidden="1">"Лист1"</definedName>
    <definedName name="HTML_LastUpdate" hidden="1">"18.10.01"</definedName>
    <definedName name="HTML_LineAfter" hidden="1">FALSE</definedName>
    <definedName name="HTML_LineBefore" hidden="1">FALSE</definedName>
    <definedName name="HTML_Name" hidden="1">"Федецкий И.И."</definedName>
    <definedName name="HTML_OBDlg2" hidden="1">TRUE</definedName>
    <definedName name="HTML_OBDlg4" hidden="1">TRUE</definedName>
    <definedName name="HTML_OS" hidden="1">0</definedName>
    <definedName name="HTML_PathFile" hidden="1">"D:\Мои документы\СТАТЬИ\MyHTML.htm"</definedName>
    <definedName name="HTML_Title" hidden="1">"Климатические зоны Томской области"</definedName>
    <definedName name="ii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nterest_Rate">#REF!</definedName>
    <definedName name="Interest_Rate_11">#REF!</definedName>
    <definedName name="Interest_Rate_13">#REF!</definedName>
    <definedName name="Interest_Rate_15">#REF!</definedName>
    <definedName name="Interest_Rate_20">#REF!</definedName>
    <definedName name="Interest_Rate_22">#REF!</definedName>
    <definedName name="Interest_Rate_30">#REF!</definedName>
    <definedName name="Interest_Rate_31">#REF!</definedName>
    <definedName name="Interest_Rate_38">#REF!</definedName>
    <definedName name="Interest_Rate_43">#REF!</definedName>
    <definedName name="Interest_Rate_44">#REF!</definedName>
    <definedName name="Interest_Rate_5_1">#REF!</definedName>
    <definedName name="Interest_Rate_5_11">#REF!</definedName>
    <definedName name="Interest_Rate_5_13">#REF!</definedName>
    <definedName name="Interest_Rate_6">#REF!</definedName>
    <definedName name="Interest_Rate_7">#REF!</definedName>
    <definedName name="jn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kjhghg" hidden="1">{"ГРЭС надз",#N/A,FALSE,"Исх"}</definedName>
    <definedName name="Last_Row">IF([0]!Values_Entered,Header_Row+[0]!Number_of_Payments,Header_Row)</definedName>
    <definedName name="Last_Row_1_17">IF([0]!Values_Entered_1_17,Header_Row_1+[0]!Number_of_Payments_1_17,Header_Row_1)</definedName>
    <definedName name="Last_Row_11">IF([0]!Values_Entered_11,Header_Row_11+[0]!Number_of_Payments_11,Header_Row_11)</definedName>
    <definedName name="Last_Row_13">IF([0]!Values_Entered_13,Header_Row_13+[0]!Number_of_Payments_13,Header_Row_13)</definedName>
    <definedName name="Last_Row_15">IF([0]!Values_Entered_15,Header_Row_15+[0]!Number_of_Payments_15,Header_Row_15)</definedName>
    <definedName name="Last_Row_17">IF([0]!Values_Entered_17,Header_Row_17+[0]!Number_of_Payments_17,Header_Row_17)</definedName>
    <definedName name="Last_Row_19">IF([0]!Values_Entered_19,Header_Row_19+[0]!Number_of_Payments_19,Header_Row_19)</definedName>
    <definedName name="Last_Row_2_17">IF([0]!Values_Entered_2_17,Header_Row_2+[0]!Number_of_Payments_2_17,Header_Row_2)</definedName>
    <definedName name="Last_Row_20">IF([0]!Values_Entered_20,Header_Row_20+[0]!Number_of_Payments_20,Header_Row_20)</definedName>
    <definedName name="Last_Row_22">IF([0]!Values_Entered_22,Header_Row_22+[0]!Number_of_Payments_22,Header_Row_22)</definedName>
    <definedName name="Last_Row_23">IF([0]!Values_Entered_23,Header_Row_23+[0]!Number_of_Payments_23,Header_Row_23)</definedName>
    <definedName name="Last_Row_24">IF([0]!Values_Entered_24,Header_Row_24+[0]!Number_of_Payments_24,Header_Row_24)</definedName>
    <definedName name="Last_Row_27">IF([0]!Values_Entered_27,Header_Row_27+[0]!Number_of_Payments_27,Header_Row_27)</definedName>
    <definedName name="Last_Row_29">IF([0]!Values_Entered_29,Header_Row_29+[0]!Number_of_Payments_29,Header_Row_29)</definedName>
    <definedName name="Last_Row_3">IF([0]!Values_Entered_3,Header_Row_3+[0]!Number_of_Payments_3,Header_Row_3)</definedName>
    <definedName name="Last_Row_3_1">IF([0]!Values_Entered_3_1,Header_Row_3+[0]!Number_of_Payments_3_1,Header_Row_3)</definedName>
    <definedName name="Last_Row_3_11">IF([0]!Values_Entered_3_11,Header_Row_3_11+[0]!Number_of_Payments_3_11,Header_Row_3_11)</definedName>
    <definedName name="Last_Row_3_13">IF([0]!Values_Entered_3_13,Header_Row_3_13+[0]!Number_of_Payments_3_13,Header_Row_3_13)</definedName>
    <definedName name="Last_Row_3_19">IF([0]!Values_Entered_3_19,Header_Row_3_19+[0]!Number_of_Payments_3_19,Header_Row_3_19)</definedName>
    <definedName name="Last_Row_3_2">IF([0]!Values_Entered_3_2,Header_Row_3_2+[0]!Number_of_Payments_3_2,Header_Row_3_2)</definedName>
    <definedName name="Last_Row_3_20">IF([0]!Values_Entered_3_20,Header_Row_3_20+[0]!Number_of_Payments_3_20,Header_Row_3_20)</definedName>
    <definedName name="Last_Row_3_21">IF([0]!Values_Entered_3_21,Header_Row_3_21+[0]!Number_of_Payments_3_21,Header_Row_3_21)</definedName>
    <definedName name="Last_Row_3_23">IF([0]!Values_Entered_3_23,Header_Row_3_23+[0]!Number_of_Payments_3_23,Header_Row_3_23)</definedName>
    <definedName name="Last_Row_3_6">IF([0]!Values_Entered_3_6,Header_Row_3+[0]!Number_of_Payments_3_6,Header_Row_3)</definedName>
    <definedName name="Last_Row_3_7">IF([0]!Values_Entered_3_7,Header_Row_3_7+[0]!Number_of_Payments_3_7,Header_Row_3_7)</definedName>
    <definedName name="Last_Row_30">IF([0]!Values_Entered_30,Header_Row_30+[0]!Number_of_Payments_30,Header_Row_30)</definedName>
    <definedName name="Last_Row_31">IF([0]!Values_Entered_31,Header_Row_31+[0]!Number_of_Payments_31,Header_Row_31)</definedName>
    <definedName name="Last_Row_38">IF([0]!Values_Entered_38,Header_Row_38+[0]!Number_of_Payments_38,Header_Row_38)</definedName>
    <definedName name="Last_Row_39">IF([0]!Values_Entered_39,Header_Row_39+[0]!Number_of_Payments_39,Header_Row_39)</definedName>
    <definedName name="Last_Row_4">IF([0]!Values_Entered_4,Header_Row_4+[0]!Number_of_Payments_4,Header_Row_4)</definedName>
    <definedName name="Last_Row_4_1">IF([0]!Values_Entered_4_1,Header_Row_4+[0]!Number_of_Payments_4_1,Header_Row_4)</definedName>
    <definedName name="Last_Row_4_11">IF([0]!Values_Entered_4_11,Header_Row_4_11+[0]!Number_of_Payments_4_11,Header_Row_4_11)</definedName>
    <definedName name="Last_Row_4_13">IF([0]!Values_Entered_4_13,Header_Row_4_13+[0]!Number_of_Payments_4_13,Header_Row_4_13)</definedName>
    <definedName name="Last_Row_4_19">IF([0]!Values_Entered_4_19,Header_Row_4_19+[0]!Number_of_Payments_4_19,Header_Row_4_19)</definedName>
    <definedName name="Last_Row_4_2">IF([0]!Values_Entered_4_2,Header_Row_4_2+[0]!Number_of_Payments_4_2,Header_Row_4_2)</definedName>
    <definedName name="Last_Row_4_20">IF([0]!Values_Entered_4_20,Header_Row_4_20+[0]!Number_of_Payments_4_20,Header_Row_4_20)</definedName>
    <definedName name="Last_Row_4_21">IF([0]!Values_Entered_4_21,Header_Row_4_21+[0]!Number_of_Payments_4_21,Header_Row_4_21)</definedName>
    <definedName name="Last_Row_4_23">IF([0]!Values_Entered_4_23,Header_Row_4_23+[0]!Number_of_Payments_4_23,Header_Row_4_23)</definedName>
    <definedName name="Last_Row_4_6">IF([0]!Values_Entered_4_6,Header_Row_4+[0]!Number_of_Payments_4_6,Header_Row_4)</definedName>
    <definedName name="Last_Row_4_7">IF([0]!Values_Entered_4_7,Header_Row_4_7+[0]!Number_of_Payments_4_7,Header_Row_4_7)</definedName>
    <definedName name="Last_Row_5">IF([0]!Values_Entered_5,Header_Row_5+[0]!Number_of_Payments_5,Header_Row_5)</definedName>
    <definedName name="Last_Row_5_1">IF([0]!Values_Entered_5_1,Header_Row_5_1+[0]!Number_of_Payments_5_1,Header_Row_5_1)</definedName>
    <definedName name="Last_Row_5_11">IF([0]!Values_Entered_5_11,Header_Row_5_11+[0]!Number_of_Payments_5_11,Header_Row_5_11)</definedName>
    <definedName name="Last_Row_5_13">IF([0]!Values_Entered_5_13,Header_Row_5_13+[0]!Number_of_Payments_5_13,Header_Row_5_13)</definedName>
    <definedName name="Last_Row_5_2">IF([0]!Values_Entered_5_2,Header_Row_5_2+[0]!Number_of_Payments_5_2,Header_Row_5_2)</definedName>
    <definedName name="Last_Row_5_21">IF([0]!Values_Entered_5_21,Header_Row_5_21+[0]!Number_of_Payments_5_21,Header_Row_5_21)</definedName>
    <definedName name="Last_Row_5_6">IF([0]!Values_Entered_5_6,Header_Row_5_1+[0]!Number_of_Payments_5_6,Header_Row_5_1)</definedName>
    <definedName name="Last_Row_5_7">IF([0]!Values_Entered_5_7,Header_Row_5_7+[0]!Number_of_Payments_5_7,Header_Row_5_7)</definedName>
    <definedName name="Last_Row_6">IF([0]!Values_Entered_6,Header_Row_6+[0]!Number_of_Payments_6,Header_Row_6)</definedName>
    <definedName name="Last_Row_7">IF([0]!Values_Entered_7,Header_Row_7+[0]!Number_of_Payments_7,Header_Row_7)</definedName>
    <definedName name="limcount" hidden="1">1</definedName>
    <definedName name="Loan_Amount">#REF!</definedName>
    <definedName name="Loan_Amount_11">#REF!</definedName>
    <definedName name="Loan_Amount_13">#REF!</definedName>
    <definedName name="Loan_Amount_15">#REF!</definedName>
    <definedName name="Loan_Amount_20">#REF!</definedName>
    <definedName name="Loan_Amount_22">#REF!</definedName>
    <definedName name="Loan_Amount_30">#REF!</definedName>
    <definedName name="Loan_Amount_31">#REF!</definedName>
    <definedName name="Loan_Amount_38">#REF!</definedName>
    <definedName name="Loan_Amount_43">#REF!</definedName>
    <definedName name="Loan_Amount_44">#REF!</definedName>
    <definedName name="Loan_Amount_5_1">#REF!</definedName>
    <definedName name="Loan_Amount_5_11">#REF!</definedName>
    <definedName name="Loan_Amount_5_13">#REF!</definedName>
    <definedName name="Loan_Amount_6">#REF!</definedName>
    <definedName name="Loan_Amount_7">#REF!</definedName>
    <definedName name="Loan_Start">#REF!</definedName>
    <definedName name="Loan_Start_11">#REF!</definedName>
    <definedName name="Loan_Start_13">#REF!</definedName>
    <definedName name="Loan_Start_15">#REF!</definedName>
    <definedName name="Loan_Start_20">#REF!</definedName>
    <definedName name="Loan_Start_22">#REF!</definedName>
    <definedName name="Loan_Start_30">#REF!</definedName>
    <definedName name="Loan_Start_31">#REF!</definedName>
    <definedName name="Loan_Start_38">#REF!</definedName>
    <definedName name="Loan_Start_43">#REF!</definedName>
    <definedName name="Loan_Start_44">#REF!</definedName>
    <definedName name="Loan_Start_5_1">#REF!</definedName>
    <definedName name="Loan_Start_5_11">#REF!</definedName>
    <definedName name="Loan_Start_5_13">#REF!</definedName>
    <definedName name="Loan_Start_6">#REF!</definedName>
    <definedName name="Loan_Start_7">#REF!</definedName>
    <definedName name="Loan_Years">#REF!</definedName>
    <definedName name="Loan_Years_11">#REF!</definedName>
    <definedName name="Loan_Years_13">#REF!</definedName>
    <definedName name="Loan_Years_15">#REF!</definedName>
    <definedName name="Loan_Years_20">#REF!</definedName>
    <definedName name="Loan_Years_22">#REF!</definedName>
    <definedName name="Loan_Years_30">#REF!</definedName>
    <definedName name="Loan_Years_31">#REF!</definedName>
    <definedName name="Loan_Years_38">#REF!</definedName>
    <definedName name="Loan_Years_43">#REF!</definedName>
    <definedName name="Loan_Years_44">#REF!</definedName>
    <definedName name="Loan_Years_5_1">#REF!</definedName>
    <definedName name="Loan_Years_5_11">#REF!</definedName>
    <definedName name="Loan_Years_5_13">#REF!</definedName>
    <definedName name="Loan_Years_6">#REF!</definedName>
    <definedName name="Loan_Years_7">#REF!</definedName>
    <definedName name="mmm" hidden="1">{#N/A,#N/A,FALSE,"Себестоимсть-97"}</definedName>
    <definedName name="naa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umber_of_Payments">MATCH(0.01,End_Bal,-1)+1</definedName>
    <definedName name="Number_of_Payments_1_17">MATCH(0.01,End_Bal_1,-1)+1</definedName>
    <definedName name="Number_of_Payments_11">MATCH(0.01,[0]!End_Bal_11,-1)+1</definedName>
    <definedName name="Number_of_Payments_13">MATCH(0.01,[0]!End_Bal_13,-1)+1</definedName>
    <definedName name="Number_of_Payments_15">MATCH(0.01,[0]!End_Bal_15,-1)+1</definedName>
    <definedName name="Number_of_Payments_17">MATCH(0.01,End_Bal_17,-1)+1</definedName>
    <definedName name="Number_of_Payments_19">MATCH(0.01,End_Bal_19,-1)+1</definedName>
    <definedName name="Number_of_Payments_2_17">MATCH(0.01,End_Bal_2,-1)+1</definedName>
    <definedName name="Number_of_Payments_20">MATCH(0.01,[0]!End_Bal_20,-1)+1</definedName>
    <definedName name="Number_of_Payments_22">MATCH(0.01,[0]!End_Bal_22,-1)+1</definedName>
    <definedName name="Number_of_Payments_23">MATCH(0.01,End_Bal_23,-1)+1</definedName>
    <definedName name="Number_of_Payments_24">MATCH(0.01,End_Bal_24,-1)+1</definedName>
    <definedName name="Number_of_Payments_27">MATCH(0.01,End_Bal_27,-1)+1</definedName>
    <definedName name="Number_of_Payments_29">MATCH(0.01,End_Bal_29,-1)+1</definedName>
    <definedName name="Number_of_Payments_3">MATCH(0.01,End_Bal_3,-1)+1</definedName>
    <definedName name="Number_of_Payments_3_1">MATCH(0.01,End_Bal_3,-1)+1</definedName>
    <definedName name="Number_of_Payments_3_11">MATCH(0.01,End_Bal_3_11,-1)+1</definedName>
    <definedName name="Number_of_Payments_3_13">MATCH(0.01,End_Bal_3_13,-1)+1</definedName>
    <definedName name="Number_of_Payments_3_19">MATCH(0.01,End_Bal_3_19,-1)+1</definedName>
    <definedName name="Number_of_Payments_3_2">MATCH(0.01,End_Bal_3_2,-1)+1</definedName>
    <definedName name="Number_of_Payments_3_20">MATCH(0.01,End_Bal_3_20,-1)+1</definedName>
    <definedName name="Number_of_Payments_3_21">MATCH(0.01,End_Bal_3_21,-1)+1</definedName>
    <definedName name="Number_of_Payments_3_23">MATCH(0.01,End_Bal_3_23,-1)+1</definedName>
    <definedName name="Number_of_Payments_3_6">MATCH(0.01,End_Bal_3,-1)+1</definedName>
    <definedName name="Number_of_Payments_3_7">MATCH(0.01,End_Bal_3_7,-1)+1</definedName>
    <definedName name="Number_of_Payments_30">MATCH(0.01,[0]!End_Bal_30,-1)+1</definedName>
    <definedName name="Number_of_Payments_31">MATCH(0.01,[0]!End_Bal_31,-1)+1</definedName>
    <definedName name="Number_of_Payments_38">MATCH(0.01,[0]!End_Bal_38,-1)+1</definedName>
    <definedName name="Number_of_Payments_39">MATCH(0.01,End_Bal_39,-1)+1</definedName>
    <definedName name="Number_of_Payments_4">MATCH(0.01,End_Bal_4,-1)+1</definedName>
    <definedName name="Number_of_Payments_4_1">MATCH(0.01,End_Bal_4,-1)+1</definedName>
    <definedName name="Number_of_Payments_4_11">MATCH(0.01,End_Bal_4_11,-1)+1</definedName>
    <definedName name="Number_of_Payments_4_13">MATCH(0.01,End_Bal_4_13,-1)+1</definedName>
    <definedName name="Number_of_Payments_4_19">MATCH(0.01,End_Bal_4_19,-1)+1</definedName>
    <definedName name="Number_of_Payments_4_2">MATCH(0.01,End_Bal_4_2,-1)+1</definedName>
    <definedName name="Number_of_Payments_4_20">MATCH(0.01,End_Bal_4_20,-1)+1</definedName>
    <definedName name="Number_of_Payments_4_21">MATCH(0.01,End_Bal_4_21,-1)+1</definedName>
    <definedName name="Number_of_Payments_4_23">MATCH(0.01,End_Bal_4_23,-1)+1</definedName>
    <definedName name="Number_of_Payments_4_6">MATCH(0.01,End_Bal_4,-1)+1</definedName>
    <definedName name="Number_of_Payments_4_7">MATCH(0.01,End_Bal_4_7,-1)+1</definedName>
    <definedName name="Number_of_Payments_5">MATCH(0.01,End_Bal_5,-1)+1</definedName>
    <definedName name="Number_of_Payments_5_1">MATCH(0.01,[0]!End_Bal_5_1,-1)+1</definedName>
    <definedName name="Number_of_Payments_5_11">MATCH(0.01,[0]!End_Bal_5_11,-1)+1</definedName>
    <definedName name="Number_of_Payments_5_13">MATCH(0.01,[0]!End_Bal_5_13,-1)+1</definedName>
    <definedName name="Number_of_Payments_5_2">MATCH(0.01,End_Bal_5_2,-1)+1</definedName>
    <definedName name="Number_of_Payments_5_21">MATCH(0.01,End_Bal_5_21,-1)+1</definedName>
    <definedName name="Number_of_Payments_5_6">MATCH(0.01,[0]!End_Bal_5_1,-1)+1</definedName>
    <definedName name="Number_of_Payments_5_7">MATCH(0.01,End_Bal_5_7,-1)+1</definedName>
    <definedName name="Number_of_Payments_6">MATCH(0.01,[0]!End_Bal_6,-1)+1</definedName>
    <definedName name="Number_of_Payments_7">MATCH(0.01,[0]!End_Bal_7,-1)+1</definedName>
    <definedName name="oo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P1_ESO_PROT" localSheetId="0" hidden="1">#REF!,#REF!,#REF!,#REF!,#REF!,#REF!,#REF!,#REF!</definedName>
    <definedName name="P1_ESO_PROT" hidden="1">#REF!,#REF!,#REF!,#REF!,#REF!,#REF!,#REF!,#REF!</definedName>
    <definedName name="P1_SBT_PROT" localSheetId="0" hidden="1">#REF!,#REF!,#REF!,#REF!,#REF!,#REF!,#REF!</definedName>
    <definedName name="P1_SBT_PROT" hidden="1">#REF!,#REF!,#REF!,#REF!,#REF!,#REF!,#REF!</definedName>
    <definedName name="P1_SCOPE_16_PRT" hidden="1">'[2]16'!$E$15:$I$16,'[2]16'!$E$18:$I$20,'[2]16'!$E$23:$I$23,'[2]16'!$E$26:$I$26,'[2]16'!$E$29:$I$29,'[2]16'!$E$32:$I$32,'[2]16'!$E$35:$I$35,'[2]16'!$B$34,'[2]16'!$B$37</definedName>
    <definedName name="P1_SCOPE_17_PRT" localSheetId="0" hidden="1">#REF!,#REF!,#REF!,#REF!,#REF!,#REF!,#REF!,#REF!</definedName>
    <definedName name="P1_SCOPE_17_PRT" hidden="1">#REF!,#REF!,#REF!,#REF!,#REF!,#REF!,#REF!,#REF!</definedName>
    <definedName name="P1_SCOPE_4_PRT" hidden="1">'[2]4'!$F$23:$I$23,'[2]4'!$F$25:$I$25,'[2]4'!$F$27:$I$31,'[2]4'!$K$14:$N$20,'[2]4'!$K$23:$N$23,'[2]4'!$K$25:$N$25,'[2]4'!$K$27:$N$31,'[2]4'!$P$14:$S$20,'[2]4'!$P$23:$S$23</definedName>
    <definedName name="P1_SCOPE_5_PRT" hidden="1">'[2]5'!$F$23:$I$23,'[2]5'!$F$25:$I$25,'[2]5'!$F$27:$I$31,'[2]5'!$K$14:$N$21,'[2]5'!$K$23:$N$23,'[2]5'!$K$25:$N$25,'[2]5'!$K$27:$N$31,'[2]5'!$P$14:$S$21,'[2]5'!$P$23:$S$23</definedName>
    <definedName name="P1_SCOPE_F1_PRT" hidden="1">'[2]Ф-1 (для АО-энерго)'!$D$74:$E$84,'[2]Ф-1 (для АО-энерго)'!$D$71:$E$72,'[2]Ф-1 (для АО-энерго)'!$D$66:$E$69,'[2]Ф-1 (для АО-энерго)'!$D$61:$E$64</definedName>
    <definedName name="P1_SCOPE_F2_PRT" hidden="1">'[2]Ф-2 (для АО-энерго)'!$G$56,'[2]Ф-2 (для АО-энерго)'!$E$55:$E$56,'[2]Ф-2 (для АО-энерго)'!$F$55:$G$55,'[2]Ф-2 (для АО-энерго)'!$D$55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hidden="1">[2]перекрестка!$H$15:$H$19,[2]перекрестка!$H$21:$H$25,[2]перекрестка!$J$14:$J$25,[2]перекрестка!$K$15:$K$19,[2]перекрестка!$K$21:$K$25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hidden="1">[2]свод!$E$70:$M$79,[2]свод!$E$81:$M$81,[2]свод!$E$83:$M$88,[2]свод!$E$90:$M$90,[2]свод!$E$92:$M$96,[2]свод!$E$98:$M$98,[2]свод!$E$101:$M$102</definedName>
    <definedName name="P1_SCOPE_SV_PRT" hidden="1">[2]свод!$E$18:$I$19,[2]свод!$E$23:$H$26,[2]свод!$E$28:$I$29,[2]свод!$E$32:$I$36,[2]свод!$E$38:$I$40,[2]свод!$E$42:$I$53,[2]свод!$E$55:$I$56</definedName>
    <definedName name="P1_SET_PROT" localSheetId="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2?Data" localSheetId="0" hidden="1">#REF!,#REF!,#REF!,#REF!,#REF!,#REF!,#REF!,#REF!,#REF!,#REF!,#REF!,#REF!</definedName>
    <definedName name="P1_T12?Data" hidden="1">#REF!,#REF!,#REF!,#REF!,#REF!,#REF!,#REF!,#REF!,#REF!,#REF!,#REF!,#REF!</definedName>
    <definedName name="P1_T12?L3.1.x" localSheetId="0" hidden="1">#REF!,#REF!,#REF!,#REF!,#REF!,#REF!,#REF!,#REF!</definedName>
    <definedName name="P1_T12?L3.1.x" hidden="1">#REF!,#REF!,#REF!,#REF!,#REF!,#REF!,#REF!,#REF!</definedName>
    <definedName name="P1_T12?L3.x" localSheetId="0" hidden="1">#REF!,#REF!,#REF!,#REF!,#REF!,#REF!,#REF!,#REF!</definedName>
    <definedName name="P1_T12?L3.x" hidden="1">#REF!,#REF!,#REF!,#REF!,#REF!,#REF!,#REF!,#REF!</definedName>
    <definedName name="P1_T12?unit?ГА" localSheetId="0" hidden="1">#REF!,#REF!,#REF!,#REF!,#REF!,#REF!,#REF!,#REF!</definedName>
    <definedName name="P1_T12?unit?ГА" hidden="1">#REF!,#REF!,#REF!,#REF!,#REF!,#REF!,#REF!,#REF!</definedName>
    <definedName name="P1_T12?unit?ТРУБ" localSheetId="0" hidden="1">#REF!,#REF!,#REF!,#REF!,#REF!,#REF!,#REF!,#REF!</definedName>
    <definedName name="P1_T12?unit?ТРУБ" hidden="1">#REF!,#REF!,#REF!,#REF!,#REF!,#REF!,#REF!,#REF!</definedName>
    <definedName name="P1_T13?unit?РУБ.ТМКБ" localSheetId="0" hidden="1">#REF!,#REF!,#REF!,#REF!,#REF!,#REF!,#REF!,#REF!</definedName>
    <definedName name="P1_T13?unit?РУБ.ТМКБ" hidden="1">#REF!,#REF!,#REF!,#REF!,#REF!,#REF!,#REF!,#REF!</definedName>
    <definedName name="P1_T13?unit?ТМКБ" localSheetId="0" hidden="1">#REF!,#REF!,#REF!,#REF!,#REF!,#REF!,#REF!,#REF!</definedName>
    <definedName name="P1_T13?unit?ТМКБ" hidden="1">#REF!,#REF!,#REF!,#REF!,#REF!,#REF!,#REF!,#REF!</definedName>
    <definedName name="P1_T13?unit?ТРУБ" localSheetId="0" hidden="1">#REF!,#REF!,#REF!,#REF!,#REF!,#REF!,#REF!,#REF!</definedName>
    <definedName name="P1_T13?unit?ТРУБ" hidden="1">#REF!,#REF!,#REF!,#REF!,#REF!,#REF!,#REF!,#REF!</definedName>
    <definedName name="P1_T16_Protect" hidden="1">'[3]16'!$G$10:$K$14,'[3]16'!$G$17:$K$17,'[3]16'!$G$20:$K$20,'[3]16'!$G$23:$K$23,'[3]16'!$G$26:$K$26,'[3]16'!$G$29:$K$29,'[3]16'!$G$33:$K$34,'[3]16'!$G$38:$K$40</definedName>
    <definedName name="P1_T17.1_Protect" localSheetId="0" hidden="1">#REF!,#REF!,#REF!,#REF!,#REF!,#REF!,#REF!,#REF!</definedName>
    <definedName name="P1_T17.1_Protect" hidden="1">#REF!,#REF!,#REF!,#REF!,#REF!,#REF!,#REF!,#REF!</definedName>
    <definedName name="P1_T18.2_Protect" hidden="1">'[3]18.2'!$F$12:$J$19,'[3]18.2'!$F$22:$J$25,'[3]18.2'!$B$28:$J$30,'[3]18.2'!$F$32:$J$32,'[3]18.2'!$B$34:$J$36,'[3]18.2'!$F$40:$J$45,'[3]18.2'!$F$52:$J$52</definedName>
    <definedName name="P1_T2.1?unit?РУБ.ТНТ">#REF!,#REF!,#REF!,#REF!,#REF!,#REF!,#REF!</definedName>
    <definedName name="P1_T2.1_Protect" localSheetId="0" hidden="1">#REF!,#REF!,#REF!,#REF!,#REF!,#REF!,#REF!,#REF!</definedName>
    <definedName name="P1_T2.1_Protect" hidden="1">#REF!,#REF!,#REF!,#REF!,#REF!,#REF!,#REF!,#REF!</definedName>
    <definedName name="P1_T2.2?Data">#REF!,#REF!,#REF!,#REF!,#REF!,#REF!,#REF!,#REF!</definedName>
    <definedName name="P1_T2.2?unit?РУБ.ТНТ">#REF!,#REF!,#REF!,#REF!,#REF!,#REF!,#REF!</definedName>
    <definedName name="P1_T2.2_Protect" localSheetId="0" hidden="1">#REF!,#REF!,#REF!,#REF!,#REF!,#REF!,#REF!,#REF!</definedName>
    <definedName name="P1_T2.2_Protect" hidden="1">#REF!,#REF!,#REF!,#REF!,#REF!,#REF!,#REF!,#REF!</definedName>
    <definedName name="P1_T2_1_Protect" localSheetId="0" hidden="1">#REF!,#REF!,#REF!,#REF!,#REF!,#REF!,#REF!,#REF!</definedName>
    <definedName name="P1_T2_1_Protect" hidden="1">#REF!,#REF!,#REF!,#REF!,#REF!,#REF!,#REF!,#REF!</definedName>
    <definedName name="P1_T2_2_Protect" localSheetId="0" hidden="1">#REF!,#REF!,#REF!,#REF!,#REF!,#REF!,#REF!,#REF!</definedName>
    <definedName name="P1_T2_2_Protect" hidden="1">#REF!,#REF!,#REF!,#REF!,#REF!,#REF!,#REF!,#REF!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22?Data">#REF!,#REF!,#REF!,#REF!,#REF!,#REF!,#REF!,#REF!</definedName>
    <definedName name="P1_T4_Protect" hidden="1">'[3]4'!$G$20:$J$20,'[3]4'!$G$22:$J$22,'[3]4'!$G$24:$J$28,'[3]4'!$L$11:$O$17,'[3]4'!$L$20:$O$20,'[3]4'!$L$22:$O$22,'[3]4'!$L$24:$O$28,'[3]4'!$Q$11:$T$17,'[3]4'!$Q$20:$T$20</definedName>
    <definedName name="P1_T5_Protect" localSheetId="0" hidden="1">#REF!,#REF!,#REF!,#REF!,#REF!,#REF!,#REF!,#REF!,#REF!</definedName>
    <definedName name="P1_T5_Protect" hidden="1">#REF!,#REF!,#REF!,#REF!,#REF!,#REF!,#REF!,#REF!,#REF!</definedName>
    <definedName name="P1_T6_Protect" hidden="1">'[3]6'!$D$46:$H$55,'[3]6'!$J$46:$N$55,'[3]6'!$D$57:$H$59,'[3]6'!$J$57:$N$59,'[3]6'!$B$10:$B$19,'[3]6'!$D$10:$H$19,'[3]6'!$J$10:$N$19,'[3]6'!$D$21:$H$23,'[3]6'!$J$21:$N$23</definedName>
    <definedName name="P10_T1_Protect" hidden="1">[3]перекрестка!$F$42:$H$46,[3]перекрестка!$F$49:$G$49,[3]перекрестка!$F$50:$H$54,[3]перекрестка!$F$55:$G$55,[3]перекрестка!$F$56:$H$60</definedName>
    <definedName name="P10_T12?L3.1.x" localSheetId="0" hidden="1">#REF!,#REF!,#REF!,#REF!,#REF!,#REF!,#REF!,СВОД!P1_T12?L3.1.x</definedName>
    <definedName name="P10_T12?L3.1.x" hidden="1">#REF!,#REF!,#REF!,#REF!,#REF!,#REF!,#REF!,[0]!P1_T12?L3.1.x</definedName>
    <definedName name="P10_T12?L3.x" localSheetId="0" hidden="1">#REF!,#REF!,#REF!,#REF!,#REF!,#REF!,#REF!,СВОД!P1_T12?L3.x</definedName>
    <definedName name="P10_T12?L3.x" hidden="1">#REF!,#REF!,#REF!,#REF!,#REF!,#REF!,#REF!,[0]!P1_T12?L3.x</definedName>
    <definedName name="P10_T12?unit?ГА" localSheetId="0" hidden="1">#REF!,#REF!,#REF!,#REF!,#REF!,#REF!,#REF!,#REF!</definedName>
    <definedName name="P10_T12?unit?ГА" hidden="1">#REF!,#REF!,#REF!,#REF!,#REF!,#REF!,#REF!,#REF!</definedName>
    <definedName name="P10_T12?unit?ТРУБ" localSheetId="0" hidden="1">#REF!,#REF!,#REF!,#REF!,#REF!,#REF!,#REF!,#REF!</definedName>
    <definedName name="P10_T12?unit?ТРУБ" hidden="1">#REF!,#REF!,#REF!,#REF!,#REF!,#REF!,#REF!,#REF!</definedName>
    <definedName name="P10_T16?item_ext?ЧЕЛ" localSheetId="0" hidden="1">#REF!,#REF!,#REF!,#REF!,#REF!,#REF!,#REF!,#REF!</definedName>
    <definedName name="P10_T16?item_ext?ЧЕЛ" hidden="1">#REF!,#REF!,#REF!,#REF!,#REF!,#REF!,#REF!,#REF!</definedName>
    <definedName name="P10_T16?unit?ТРУБ" localSheetId="0" hidden="1">#REF!,#REF!,#REF!,#REF!,#REF!,#REF!,#REF!,#REF!</definedName>
    <definedName name="P10_T16?unit?ТРУБ" hidden="1">#REF!,#REF!,#REF!,#REF!,#REF!,#REF!,#REF!,#REF!</definedName>
    <definedName name="P10_T16?unit?ЧЕЛ" localSheetId="0" hidden="1">#REF!,#REF!,#REF!,#REF!,#REF!,#REF!,#REF!,#REF!</definedName>
    <definedName name="P10_T16?unit?ЧЕЛ" hidden="1">#REF!,#REF!,#REF!,#REF!,#REF!,#REF!,#REF!,#REF!</definedName>
    <definedName name="P11_T1_Protect" hidden="1">[3]перекрестка!$F$62:$H$66,[3]перекрестка!$F$68:$H$72,[3]перекрестка!$F$74:$H$78,[3]перекрестка!$F$80:$H$84,[3]перекрестка!$F$89:$G$89</definedName>
    <definedName name="P11_T12?unit?ГА" localSheetId="0" hidden="1">#REF!,СВОД!P1_T12?unit?ГА,СВОД!P2_T12?unit?ГА,СВОД!P3_T12?unit?ГА,СВОД!P4_T12?unit?ГА,СВОД!P5_T12?unit?ГА,СВОД!P6_T12?unit?ГА,СВОД!P7_T12?unit?ГА,СВОД!P8_T12?unit?ГА</definedName>
    <definedName name="P11_T12?unit?ГА" hidden="1">#REF!,[0]!P1_T12?unit?ГА,P2_T12?unit?ГА,P3_T12?unit?ГА,P4_T12?unit?ГА,P5_T12?unit?ГА,P6_T12?unit?ГА,P7_T12?unit?ГА,P8_T12?unit?ГА</definedName>
    <definedName name="P11_T12?unit?ТРУБ" localSheetId="0" hidden="1">#REF!,#REF!,СВОД!P1_T12?unit?ТРУБ,СВОД!P2_T12?unit?ТРУБ,СВОД!P3_T12?unit?ТРУБ,СВОД!P4_T12?unit?ТРУБ,СВОД!P5_T12?unit?ТРУБ,СВОД!P6_T12?unit?ТРУБ</definedName>
    <definedName name="P11_T12?unit?ТРУБ" hidden="1">#REF!,#REF!,[0]!P1_T12?unit?ТРУБ,P2_T12?unit?ТРУБ,P3_T12?unit?ТРУБ,P4_T12?unit?ТРУБ,P5_T12?unit?ТРУБ,P6_T12?unit?ТРУБ</definedName>
    <definedName name="P11_T16?item_ext?ЧЕЛ" localSheetId="0" hidden="1">#REF!,#REF!,#REF!,#REF!,#REF!,#REF!,#REF!,#REF!</definedName>
    <definedName name="P11_T16?item_ext?ЧЕЛ" hidden="1">#REF!,#REF!,#REF!,#REF!,#REF!,#REF!,#REF!,#REF!</definedName>
    <definedName name="P11_T16?unit?ТРУБ" localSheetId="0" hidden="1">#REF!,#REF!,#REF!,#REF!,#REF!,#REF!,#REF!,#REF!</definedName>
    <definedName name="P11_T16?unit?ТРУБ" hidden="1">#REF!,#REF!,#REF!,#REF!,#REF!,#REF!,#REF!,#REF!</definedName>
    <definedName name="P11_T16?unit?ЧЕЛ" localSheetId="0" hidden="1">#REF!,#REF!,#REF!,#REF!,#REF!,#REF!,#REF!,#REF!</definedName>
    <definedName name="P11_T16?unit?ЧЕЛ" hidden="1">#REF!,#REF!,#REF!,#REF!,#REF!,#REF!,#REF!,#REF!</definedName>
    <definedName name="P12_T1_Protect" hidden="1">[3]перекрестка!$F$90:$H$94,[3]перекрестка!$F$95:$G$95,[3]перекрестка!$F$96:$H$100,[3]перекрестка!$F$102:$H$106,[3]перекрестка!$F$108:$H$112</definedName>
    <definedName name="P12_T16?item_ext?ЧЕЛ" localSheetId="0" hidden="1">#REF!,#REF!,#REF!,#REF!,#REF!,#REF!,#REF!</definedName>
    <definedName name="P12_T16?item_ext?ЧЕЛ" hidden="1">#REF!,#REF!,#REF!,#REF!,#REF!,#REF!,#REF!</definedName>
    <definedName name="P12_T16?unit?ТРУБ" localSheetId="0" hidden="1">#REF!,#REF!,#REF!,#REF!,#REF!,#REF!,#REF!,#REF!</definedName>
    <definedName name="P12_T16?unit?ТРУБ" hidden="1">#REF!,#REF!,#REF!,#REF!,#REF!,#REF!,#REF!,#REF!</definedName>
    <definedName name="P12_T16?unit?ЧЕЛ" localSheetId="0" hidden="1">#REF!,#REF!,#REF!,#REF!,#REF!,#REF!,#REF!,#REF!</definedName>
    <definedName name="P12_T16?unit?ЧЕЛ" hidden="1">#REF!,#REF!,#REF!,#REF!,#REF!,#REF!,#REF!,#REF!</definedName>
    <definedName name="P12_T28_Protection">P1_T28_Protection,P2_T28_Protection,P3_T28_Protection,P4_T28_Protection,P5_T28_Protection,P6_T28_Protection,P7_T28_Protection,P8_T28_Protection</definedName>
    <definedName name="P13_T1_Protect" hidden="1">[3]перекрестка!$F$114:$H$118,[3]перекрестка!$F$120:$H$124,[3]перекрестка!$F$127:$G$127,[3]перекрестка!$F$128:$H$132,[3]перекрестка!$F$133:$G$133</definedName>
    <definedName name="P13_T16?item_ext?ЧЕЛ" localSheetId="0" hidden="1">#REF!,#REF!,#REF!,#REF!,#REF!,#REF!,#REF!,#REF!</definedName>
    <definedName name="P13_T16?item_ext?ЧЕЛ" hidden="1">#REF!,#REF!,#REF!,#REF!,#REF!,#REF!,#REF!,#REF!</definedName>
    <definedName name="P13_T16?unit?ТРУБ" localSheetId="0" hidden="1">#REF!,#REF!,#REF!,#REF!,#REF!,#REF!,#REF!,#REF!</definedName>
    <definedName name="P13_T16?unit?ТРУБ" hidden="1">#REF!,#REF!,#REF!,#REF!,#REF!,#REF!,#REF!,#REF!</definedName>
    <definedName name="P13_T16?unit?ЧЕЛ" localSheetId="0" hidden="1">#REF!,#REF!,#REF!,#REF!,#REF!,#REF!,#REF!,#REF!</definedName>
    <definedName name="P13_T16?unit?ЧЕЛ" hidden="1">#REF!,#REF!,#REF!,#REF!,#REF!,#REF!,#REF!,#REF!</definedName>
    <definedName name="P14_T1_Protect" hidden="1">[3]перекрестка!$F$134:$H$138,[3]перекрестка!$F$140:$H$144,[3]перекрестка!$F$146:$H$150,[3]перекрестка!$F$152:$H$156,[3]перекрестка!$F$158:$H$162</definedName>
    <definedName name="P14_T16?item_ext?ЧЕЛ" localSheetId="0" hidden="1">#REF!,#REF!,#REF!,#REF!,#REF!,#REF!,#REF!,#REF!</definedName>
    <definedName name="P14_T16?item_ext?ЧЕЛ" hidden="1">#REF!,#REF!,#REF!,#REF!,#REF!,#REF!,#REF!,#REF!</definedName>
    <definedName name="P14_T16?unit?ТРУБ" localSheetId="0" hidden="1">#REF!,#REF!,#REF!,#REF!,#REF!,#REF!,#REF!,#REF!</definedName>
    <definedName name="P14_T16?unit?ТРУБ" hidden="1">#REF!,#REF!,#REF!,#REF!,#REF!,#REF!,#REF!,#REF!</definedName>
    <definedName name="P14_T16?unit?ЧЕЛ" localSheetId="0" hidden="1">#REF!,#REF!,#REF!,#REF!,#REF!,#REF!,#REF!,#REF!</definedName>
    <definedName name="P14_T16?unit?ЧЕЛ" hidden="1">#REF!,#REF!,#REF!,#REF!,#REF!,#REF!,#REF!,#REF!</definedName>
    <definedName name="P15_T1_Protect" hidden="1">[3]перекрестка!$J$158:$K$162,[3]перекрестка!$J$152:$K$156,[3]перекрестка!$J$146:$K$150,[3]перекрестка!$J$140:$K$144,[3]перекрестка!$J$11</definedName>
    <definedName name="P15_T16?item_ext?ЧЕЛ" localSheetId="0" hidden="1">#REF!,#REF!,#REF!,#REF!,#REF!,#REF!,#REF!,#REF!</definedName>
    <definedName name="P15_T16?item_ext?ЧЕЛ" hidden="1">#REF!,#REF!,#REF!,#REF!,#REF!,#REF!,#REF!,#REF!</definedName>
    <definedName name="P15_T16?unit?ТРУБ" localSheetId="0" hidden="1">#REF!,#REF!,#REF!,#REF!,#REF!,#REF!,#REF!,#REF!</definedName>
    <definedName name="P15_T16?unit?ТРУБ" hidden="1">#REF!,#REF!,#REF!,#REF!,#REF!,#REF!,#REF!,#REF!</definedName>
    <definedName name="P15_T16?unit?ЧЕЛ" localSheetId="0" hidden="1">#REF!,#REF!,#REF!,#REF!,#REF!,#REF!,#REF!,#REF!</definedName>
    <definedName name="P15_T16?unit?ЧЕЛ" hidden="1">#REF!,#REF!,#REF!,#REF!,#REF!,#REF!,#REF!,#REF!</definedName>
    <definedName name="P16_T1_Protect" hidden="1">[3]перекрестка!$J$12:$K$16,[3]перекрестка!$J$17,[3]перекрестка!$J$18:$K$22,[3]перекрестка!$J$24:$K$28,[3]перекрестка!$J$30:$K$34,[3]перекрестка!$F$23:$G$23</definedName>
    <definedName name="P16_T16?item_ext?ЧЕЛ" localSheetId="0" hidden="1">#REF!,#REF!,#REF!,#REF!,#REF!,#REF!,#REF!,#REF!</definedName>
    <definedName name="P16_T16?item_ext?ЧЕЛ" hidden="1">#REF!,#REF!,#REF!,#REF!,#REF!,#REF!,#REF!,#REF!</definedName>
    <definedName name="P16_T16?unit?ТРУБ" localSheetId="0" hidden="1">#REF!,#REF!,#REF!,#REF!,#REF!,#REF!,#REF!,#REF!</definedName>
    <definedName name="P16_T16?unit?ТРУБ" hidden="1">#REF!,#REF!,#REF!,#REF!,#REF!,#REF!,#REF!,#REF!</definedName>
    <definedName name="P16_T16?unit?ЧЕЛ" localSheetId="0" hidden="1">#REF!,#REF!,#REF!,#REF!,#REF!,#REF!,#REF!,#REF!</definedName>
    <definedName name="P16_T16?unit?ЧЕЛ" hidden="1">#REF!,#REF!,#REF!,#REF!,#REF!,#REF!,#REF!,#REF!</definedName>
    <definedName name="P17_T1_Protect" hidden="1">[3]перекрестка!$F$29:$G$29,[3]перекрестка!$F$61:$G$61,[3]перекрестка!$F$67:$G$67,[3]перекрестка!$F$101:$G$101,[3]перекрестка!$F$107:$G$107</definedName>
    <definedName name="P17_T16?item_ext?ЧЕЛ" localSheetId="0" hidden="1">#REF!,#REF!,#REF!,#REF!,#REF!,#REF!,#REF!,#REF!</definedName>
    <definedName name="P17_T16?item_ext?ЧЕЛ" hidden="1">#REF!,#REF!,#REF!,#REF!,#REF!,#REF!,#REF!,#REF!</definedName>
    <definedName name="P17_T16?unit?ТРУБ" localSheetId="0" hidden="1">#REF!,#REF!,#REF!,#REF!,#REF!,#REF!,#REF!,#REF!</definedName>
    <definedName name="P17_T16?unit?ТРУБ" hidden="1">#REF!,#REF!,#REF!,#REF!,#REF!,#REF!,#REF!,#REF!</definedName>
    <definedName name="P17_T16?unit?ЧЕЛ" localSheetId="0" hidden="1">#REF!,#REF!,#REF!,#REF!,#REF!,#REF!,#REF!,#REF!</definedName>
    <definedName name="P17_T16?unit?ЧЕЛ" hidden="1">#REF!,#REF!,#REF!,#REF!,#REF!,#REF!,#REF!,#REF!</definedName>
    <definedName name="P18_T1_Protect" hidden="1">[3]перекрестка!$F$139:$G$139,[3]перекрестка!$F$145:$G$145,[3]перекрестка!$J$36:$K$40,P1_T1_Protect,P2_T1_Protect,P3_T1_Protect,P4_T1_Protect</definedName>
    <definedName name="P18_T16?item_ext?ЧЕЛ" localSheetId="0" hidden="1">#REF!,#REF!,#REF!,#REF!,#REF!,#REF!,#REF!,#REF!</definedName>
    <definedName name="P18_T16?item_ext?ЧЕЛ" hidden="1">#REF!,#REF!,#REF!,#REF!,#REF!,#REF!,#REF!,#REF!</definedName>
    <definedName name="P18_T16?unit?ТРУБ" localSheetId="0" hidden="1">#REF!,#REF!,#REF!,#REF!,#REF!,#REF!,#REF!,#REF!</definedName>
    <definedName name="P18_T16?unit?ТРУБ" hidden="1">#REF!,#REF!,#REF!,#REF!,#REF!,#REF!,#REF!,#REF!</definedName>
    <definedName name="P18_T16?unit?ЧЕЛ" localSheetId="0" hidden="1">#REF!,#REF!,#REF!,#REF!,#REF!,#REF!,#REF!,#REF!</definedName>
    <definedName name="P18_T16?unit?ЧЕЛ" hidden="1">#REF!,#REF!,#REF!,#REF!,#REF!,#REF!,#REF!,#REF!</definedName>
    <definedName name="P19_T1_Protect" hidden="1">P5_T1_Protect,P6_T1_Protect,P7_T1_Protect,P8_T1_Protect,P9_T1_Protect,P10_T1_Protect,P11_T1_Protect,P12_T1_Protect,P13_T1_Protect,P14_T1_Protect</definedName>
    <definedName name="P19_T16?item_ext?ЧЕЛ" localSheetId="0" hidden="1">#REF!,#REF!,#REF!,#REF!,#REF!,#REF!,#REF!,#REF!</definedName>
    <definedName name="P19_T16?item_ext?ЧЕЛ" hidden="1">#REF!,#REF!,#REF!,#REF!,#REF!,#REF!,#REF!,#REF!</definedName>
    <definedName name="P19_T16?unit?ТРУБ" localSheetId="0" hidden="1">#REF!,#REF!,#REF!,#REF!,#REF!,#REF!,#REF!,#REF!</definedName>
    <definedName name="P19_T16?unit?ТРУБ" hidden="1">#REF!,#REF!,#REF!,#REF!,#REF!,#REF!,#REF!,#REF!</definedName>
    <definedName name="P19_T16?unit?ЧЕЛ" localSheetId="0" hidden="1">#REF!,#REF!,#REF!,#REF!,#REF!,#REF!,#REF!</definedName>
    <definedName name="P19_T16?unit?ЧЕЛ" hidden="1">#REF!,#REF!,#REF!,#REF!,#REF!,#REF!,#REF!</definedName>
    <definedName name="P2_SCOPE_16_PRT" hidden="1">'[2]16'!$E$38:$I$38,'[2]16'!$E$41:$I$41,'[2]16'!$E$45:$I$47,'[2]16'!$E$49:$I$49,'[2]16'!$E$53:$I$54,'[2]16'!$E$56:$I$57,'[2]16'!$E$59:$I$59,'[2]16'!$E$9:$I$13</definedName>
    <definedName name="P2_SCOPE_4_PRT" hidden="1">'[2]4'!$P$25:$S$25,'[2]4'!$P$27:$S$31,'[2]4'!$U$14:$X$20,'[2]4'!$U$23:$X$23,'[2]4'!$U$25:$X$25,'[2]4'!$U$27:$X$31,'[2]4'!$Z$14:$AC$20,'[2]4'!$Z$23:$AC$23,'[2]4'!$Z$25:$AC$25</definedName>
    <definedName name="P2_SCOPE_5_PRT" hidden="1">'[2]5'!$P$25:$S$25,'[2]5'!$P$27:$S$31,'[2]5'!$U$14:$X$21,'[2]5'!$U$23:$X$23,'[2]5'!$U$25:$X$25,'[2]5'!$U$27:$X$31,'[2]5'!$Z$14:$AC$21,'[2]5'!$Z$23:$AC$23,'[2]5'!$Z$25:$AC$25</definedName>
    <definedName name="P2_SCOPE_F1_PRT" hidden="1">'[2]Ф-1 (для АО-энерго)'!$D$56:$E$59,'[2]Ф-1 (для АО-энерго)'!$D$34:$E$50,'[2]Ф-1 (для АО-энерго)'!$D$32:$E$32,'[2]Ф-1 (для АО-энерго)'!$D$23:$E$30</definedName>
    <definedName name="P2_SCOPE_F2_PRT" hidden="1">'[2]Ф-2 (для АО-энерго)'!$D$52:$G$54,'[2]Ф-2 (для АО-энерго)'!$C$21:$E$42,'[2]Ф-2 (для АО-энерго)'!$A$12:$E$12,'[2]Ф-2 (для АО-энерго)'!$C$8:$E$11</definedName>
    <definedName name="P2_SCOPE_PER_PRT" hidden="1">[2]перекрестка!$N$14:$N$25,[2]перекрестка!$N$27:$N$31,[2]перекрестка!$J$27:$K$31,[2]перекрестка!$F$27:$H$31,[2]перекрестка!$F$33:$H$37</definedName>
    <definedName name="P2_SCOPE_SV_PRT" hidden="1">[2]свод!$E$58:$I$63,[2]свод!$E$72:$I$79,[2]свод!$E$81:$I$81,[2]свод!$E$85:$H$88,[2]свод!$E$90:$I$90,[2]свод!$E$107:$I$112,[2]свод!$E$114:$I$117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12?Data" localSheetId="0" hidden="1">#REF!,#REF!,#REF!,#REF!,#REF!,#REF!,#REF!,#REF!,#REF!,#REF!,#REF!,#REF!</definedName>
    <definedName name="P2_T12?Data" hidden="1">#REF!,#REF!,#REF!,#REF!,#REF!,#REF!,#REF!,#REF!,#REF!,#REF!,#REF!,#REF!</definedName>
    <definedName name="P2_T12?L3.1.x" localSheetId="0" hidden="1">#REF!,#REF!,#REF!,#REF!,#REF!,#REF!,#REF!,#REF!</definedName>
    <definedName name="P2_T12?L3.1.x" hidden="1">#REF!,#REF!,#REF!,#REF!,#REF!,#REF!,#REF!,#REF!</definedName>
    <definedName name="P2_T12?L3.x" localSheetId="0" hidden="1">#REF!,#REF!,#REF!,#REF!,#REF!,#REF!,#REF!,#REF!</definedName>
    <definedName name="P2_T12?L3.x" hidden="1">#REF!,#REF!,#REF!,#REF!,#REF!,#REF!,#REF!,#REF!</definedName>
    <definedName name="P2_T12?unit?ГА" localSheetId="0" hidden="1">#REF!,#REF!,#REF!,#REF!,#REF!,#REF!,#REF!,#REF!</definedName>
    <definedName name="P2_T12?unit?ГА" hidden="1">#REF!,#REF!,#REF!,#REF!,#REF!,#REF!,#REF!,#REF!</definedName>
    <definedName name="P2_T12?unit?ТРУБ" localSheetId="0" hidden="1">#REF!,#REF!,#REF!,#REF!,#REF!,#REF!,#REF!,#REF!</definedName>
    <definedName name="P2_T12?unit?ТРУБ" hidden="1">#REF!,#REF!,#REF!,#REF!,#REF!,#REF!,#REF!,#REF!</definedName>
    <definedName name="P2_T13?unit?ТРУБ" localSheetId="0" hidden="1">#REF!,#REF!,#REF!,#REF!,#REF!,#REF!,#REF!,#REF!</definedName>
    <definedName name="P2_T13?unit?ТРУБ" hidden="1">#REF!,#REF!,#REF!,#REF!,#REF!,#REF!,#REF!,#REF!</definedName>
    <definedName name="P2_T16?item_ext?ЧЕЛ" localSheetId="0" hidden="1">#REF!,#REF!,#REF!,#REF!,#REF!,#REF!,#REF!,#REF!</definedName>
    <definedName name="P2_T16?item_ext?ЧЕЛ" hidden="1">#REF!,#REF!,#REF!,#REF!,#REF!,#REF!,#REF!,#REF!</definedName>
    <definedName name="P2_T16?unit?ТРУБ" localSheetId="0" hidden="1">#REF!,#REF!,#REF!,#REF!,#REF!,#REF!,#REF!,#REF!</definedName>
    <definedName name="P2_T16?unit?ТРУБ" hidden="1">#REF!,#REF!,#REF!,#REF!,#REF!,#REF!,#REF!,#REF!</definedName>
    <definedName name="P2_T16?unit?ЧЕЛ" localSheetId="0" hidden="1">#REF!,#REF!,#REF!,#REF!,#REF!,#REF!,#REF!</definedName>
    <definedName name="P2_T16?unit?ЧЕЛ" hidden="1">#REF!,#REF!,#REF!,#REF!,#REF!,#REF!,#REF!</definedName>
    <definedName name="P2_T2.1_Protect" localSheetId="0" hidden="1">#REF!,#REF!,#REF!,#REF!,#REF!,#REF!,#REF!</definedName>
    <definedName name="P2_T2.1_Protect" hidden="1">#REF!,#REF!,#REF!,#REF!,#REF!,#REF!,#REF!</definedName>
    <definedName name="P2_T2.2?Data">#REF!,#REF!,#REF!,#REF!,#REF!,#REF!,#REF!</definedName>
    <definedName name="P2_T2.2_Protect" localSheetId="0" hidden="1">#REF!,#REF!,#REF!,#REF!,#REF!,#REF!,#REF!,#REF!</definedName>
    <definedName name="P2_T2.2_Protect" hidden="1">#REF!,#REF!,#REF!,#REF!,#REF!,#REF!,#REF!,#REF!</definedName>
    <definedName name="P2_T2_1_Protect" localSheetId="0" hidden="1">#REF!,#REF!,#REF!,#REF!,#REF!,#REF!,#REF!,#REF!</definedName>
    <definedName name="P2_T2_1_Protect" hidden="1">#REF!,#REF!,#REF!,#REF!,#REF!,#REF!,#REF!,#REF!</definedName>
    <definedName name="P2_T2_2_Protect" localSheetId="0" hidden="1">#REF!,#REF!,#REF!,#REF!,#REF!,#REF!,#REF!,#REF!</definedName>
    <definedName name="P2_T2_2_Protect" hidden="1">#REF!,#REF!,#REF!,#REF!,#REF!,#REF!,#REF!,#REF!</definedName>
    <definedName name="P2_T4_Protect" hidden="1">'[3]4'!$Q$22:$T$22,'[3]4'!$Q$24:$T$28,'[3]4'!$V$24:$Y$28,'[3]4'!$V$22:$Y$22,'[3]4'!$V$20:$Y$20,'[3]4'!$V$11:$Y$17,'[3]4'!$AA$11:$AD$17,'[3]4'!$AA$20:$AD$20,'[3]4'!$AA$22:$AD$22</definedName>
    <definedName name="P2_T6_Protect" localSheetId="0" hidden="1">#REF!,#REF!,#REF!,#REF!,#REF!,#REF!,#REF!,#REF!,#REF!,#REF!</definedName>
    <definedName name="P2_T6_Protect" hidden="1">#REF!,#REF!,#REF!,#REF!,#REF!,#REF!,#REF!,#REF!,#REF!,#REF!</definedName>
    <definedName name="P20_T16?item_ext?ЧЕЛ" localSheetId="0" hidden="1">#REF!,#REF!,#REF!,#REF!,#REF!,#REF!,#REF!,#REF!</definedName>
    <definedName name="P20_T16?item_ext?ЧЕЛ" hidden="1">#REF!,#REF!,#REF!,#REF!,#REF!,#REF!,#REF!,#REF!</definedName>
    <definedName name="P20_T16?unit?ТРУБ" localSheetId="0" hidden="1">#REF!,#REF!,#REF!,#REF!,#REF!,#REF!,#REF!,#REF!</definedName>
    <definedName name="P20_T16?unit?ТРУБ" hidden="1">#REF!,#REF!,#REF!,#REF!,#REF!,#REF!,#REF!,#REF!</definedName>
    <definedName name="P20_T16?unit?ЧЕЛ" localSheetId="0" hidden="1">#REF!,#REF!,#REF!,#REF!,#REF!,#REF!,#REF!,#REF!</definedName>
    <definedName name="P20_T16?unit?ЧЕЛ" hidden="1">#REF!,#REF!,#REF!,#REF!,#REF!,#REF!,#REF!,#REF!</definedName>
    <definedName name="P21_T16?item_ext?ЧЕЛ" localSheetId="0" hidden="1">#REF!,#REF!,СВОД!P1_T16?item_ext?ЧЕЛ,СВОД!P2_T16?item_ext?ЧЕЛ,СВОД!P3_T16?item_ext?ЧЕЛ,СВОД!P4_T16?item_ext?ЧЕЛ,СВОД!P5_T16?item_ext?ЧЕЛ</definedName>
    <definedName name="P21_T16?item_ext?ЧЕЛ" hidden="1">#REF!,#REF!,[0]!P1_T16?item_ext?ЧЕЛ,P2_T16?item_ext?ЧЕЛ,P3_T16?item_ext?ЧЕЛ,P4_T16?item_ext?ЧЕЛ,P5_T16?item_ext?ЧЕЛ</definedName>
    <definedName name="P21_T16?unit?ТРУБ" localSheetId="0" hidden="1">#REF!,#REF!,#REF!,#REF!,#REF!,#REF!,#REF!</definedName>
    <definedName name="P21_T16?unit?ТРУБ" hidden="1">#REF!,#REF!,#REF!,#REF!,#REF!,#REF!,#REF!</definedName>
    <definedName name="P21_T16?unit?ЧЕЛ" localSheetId="0" hidden="1">#REF!,СВОД!P1_T16?unit?ЧЕЛ,СВОД!P2_T16?unit?ЧЕЛ,СВОД!P3_T16?unit?ЧЕЛ,СВОД!P4_T16?unit?ЧЕЛ,СВОД!P5_T16?unit?ЧЕЛ,СВОД!P6_T16?unit?ЧЕЛ,СВОД!P7_T16?unit?ЧЕЛ,СВОД!P8_T16?unit?ЧЕЛ</definedName>
    <definedName name="P21_T16?unit?ЧЕЛ" hidden="1">#REF!,[0]!P1_T16?unit?ЧЕЛ,P2_T16?unit?ЧЕЛ,P3_T16?unit?ЧЕЛ,P4_T16?unit?ЧЕЛ,P5_T16?unit?ЧЕЛ,P6_T16?unit?ЧЕЛ,P7_T16?unit?ЧЕЛ,P8_T16?unit?ЧЕЛ</definedName>
    <definedName name="P22_T16?item_ext?ЧЕЛ" localSheetId="0" hidden="1">СВОД!P6_T16?item_ext?ЧЕЛ,СВОД!P7_T16?item_ext?ЧЕЛ,СВОД!P8_T16?item_ext?ЧЕЛ,СВОД!P9_T16?item_ext?ЧЕЛ,СВОД!P10_T16?item_ext?ЧЕЛ,СВОД!P11_T16?item_ext?ЧЕЛ,СВОД!P12_T16?item_ext?ЧЕЛ</definedName>
    <definedName name="P22_T16?item_ext?ЧЕЛ" hidden="1">P6_T16?item_ext?ЧЕЛ,P7_T16?item_ext?ЧЕЛ,P8_T16?item_ext?ЧЕЛ,P9_T16?item_ext?ЧЕЛ,P10_T16?item_ext?ЧЕЛ,P11_T16?item_ext?ЧЕЛ,P12_T16?item_ext?ЧЕЛ</definedName>
    <definedName name="P22_T16?unit?ТРУБ" localSheetId="0" hidden="1">#REF!,#REF!,#REF!,#REF!,#REF!,#REF!,#REF!,#REF!</definedName>
    <definedName name="P22_T16?unit?ТРУБ" hidden="1">#REF!,#REF!,#REF!,#REF!,#REF!,#REF!,#REF!,#REF!</definedName>
    <definedName name="P22_T16?unit?ЧЕЛ" localSheetId="0" hidden="1">СВОД!P9_T16?unit?ЧЕЛ,СВОД!P10_T16?unit?ЧЕЛ,СВОД!P11_T16?unit?ЧЕЛ,СВОД!P12_T16?unit?ЧЕЛ,СВОД!P13_T16?unit?ЧЕЛ,СВОД!P14_T16?unit?ЧЕЛ,СВОД!P15_T16?unit?ЧЕЛ,СВОД!P16_T16?unit?ЧЕЛ</definedName>
    <definedName name="P22_T16?unit?ЧЕЛ" hidden="1">P9_T16?unit?ЧЕЛ,P10_T16?unit?ЧЕЛ,P11_T16?unit?ЧЕЛ,P12_T16?unit?ЧЕЛ,P13_T16?unit?ЧЕЛ,P14_T16?unit?ЧЕЛ,P15_T16?unit?ЧЕЛ,P16_T16?unit?ЧЕЛ</definedName>
    <definedName name="P23_T16?item_ext?ЧЕЛ" localSheetId="0" hidden="1">СВОД!P13_T16?item_ext?ЧЕЛ,СВОД!P14_T16?item_ext?ЧЕЛ,СВОД!P15_T16?item_ext?ЧЕЛ,СВОД!P16_T16?item_ext?ЧЕЛ,СВОД!P17_T16?item_ext?ЧЕЛ,СВОД!P18_T16?item_ext?ЧЕЛ,СВОД!P19_T16?item_ext?ЧЕЛ</definedName>
    <definedName name="P23_T16?item_ext?ЧЕЛ" hidden="1">P13_T16?item_ext?ЧЕЛ,P14_T16?item_ext?ЧЕЛ,P15_T16?item_ext?ЧЕЛ,P16_T16?item_ext?ЧЕЛ,P17_T16?item_ext?ЧЕЛ,P18_T16?item_ext?ЧЕЛ,P19_T16?item_ext?ЧЕЛ</definedName>
    <definedName name="P23_T16?unit?ТРУБ" localSheetId="0" hidden="1">#REF!,#REF!,#REF!,#REF!,#REF!,#REF!,#REF!</definedName>
    <definedName name="P23_T16?unit?ТРУБ" hidden="1">#REF!,#REF!,#REF!,#REF!,#REF!,#REF!,#REF!</definedName>
    <definedName name="P24_T16?unit?ТРУБ" localSheetId="0" hidden="1">#REF!,#REF!,#REF!,#REF!,#REF!,#REF!,#REF!,#REF!</definedName>
    <definedName name="P24_T16?unit?ТРУБ" hidden="1">#REF!,#REF!,#REF!,#REF!,#REF!,#REF!,#REF!,#REF!</definedName>
    <definedName name="P25_T16?unit?ТРУБ" localSheetId="0" hidden="1">#REF!,#REF!,#REF!,#REF!,#REF!,#REF!,#REF!,#REF!</definedName>
    <definedName name="P25_T16?unit?ТРУБ" hidden="1">#REF!,#REF!,#REF!,#REF!,#REF!,#REF!,#REF!,#REF!</definedName>
    <definedName name="P26_T16?unit?ТРУБ" localSheetId="0" hidden="1">#REF!,#REF!,#REF!,#REF!,#REF!,#REF!,#REF!,#REF!</definedName>
    <definedName name="P26_T16?unit?ТРУБ" hidden="1">#REF!,#REF!,#REF!,#REF!,#REF!,#REF!,#REF!,#REF!</definedName>
    <definedName name="P27_T16?unit?ТРУБ" localSheetId="0" hidden="1">#REF!,СВОД!P1_T16?unit?ТРУБ,СВОД!P2_T16?unit?ТРУБ,СВОД!P3_T16?unit?ТРУБ,СВОД!P4_T16?unit?ТРУБ,СВОД!P5_T16?unit?ТРУБ,СВОД!P6_T16?unit?ТРУБ,СВОД!P7_T16?unit?ТРУБ</definedName>
    <definedName name="P27_T16?unit?ТРУБ" hidden="1">#REF!,[0]!P1_T16?unit?ТРУБ,P2_T16?unit?ТРУБ,P3_T16?unit?ТРУБ,P4_T16?unit?ТРУБ,P5_T16?unit?ТРУБ,P6_T16?unit?ТРУБ,P7_T16?unit?ТРУБ</definedName>
    <definedName name="P28_T16?unit?ТРУБ" localSheetId="0" hidden="1">СВОД!P8_T16?unit?ТРУБ,СВОД!P9_T16?unit?ТРУБ,СВОД!P10_T16?unit?ТРУБ,СВОД!P11_T16?unit?ТРУБ,СВОД!P12_T16?unit?ТРУБ,СВОД!P13_T16?unit?ТРУБ,СВОД!P14_T16?unit?ТРУБ,СВОД!P15_T16?unit?ТРУБ</definedName>
    <definedName name="P28_T16?unit?ТРУБ" hidden="1">P8_T16?unit?ТРУБ,P9_T16?unit?ТРУБ,P10_T16?unit?ТРУБ,P11_T16?unit?ТРУБ,P12_T16?unit?ТРУБ,P13_T16?unit?ТРУБ,P14_T16?unit?ТРУБ,P15_T16?unit?ТРУБ</definedName>
    <definedName name="P29_T16?unit?ТРУБ" localSheetId="0" hidden="1">СВОД!P16_T16?unit?ТРУБ,СВОД!P17_T16?unit?ТРУБ,СВОД!P18_T16?unit?ТРУБ,СВОД!P19_T16?unit?ТРУБ,СВОД!P20_T16?unit?ТРУБ,СВОД!P21_T16?unit?ТРУБ,СВОД!P22_T16?unit?ТРУБ,СВОД!P23_T16?unit?ТРУБ</definedName>
    <definedName name="P29_T16?unit?ТРУБ" hidden="1">P16_T16?unit?ТРУБ,P17_T16?unit?ТРУБ,P18_T16?unit?ТРУБ,P19_T16?unit?ТРУБ,P20_T16?unit?ТРУБ,P21_T16?unit?ТРУБ,P22_T16?unit?ТРУБ,P23_T16?unit?ТРУБ</definedName>
    <definedName name="P3_SCOPE_F1_PRT" hidden="1">'[2]Ф-1 (для АО-энерго)'!$E$16:$E$17,'[2]Ф-1 (для АО-энерго)'!$C$4:$D$4,'[2]Ф-1 (для АО-энерго)'!$C$7:$E$10,'[2]Ф-1 (для АО-энерго)'!$A$11:$E$11</definedName>
    <definedName name="P3_SCOPE_PER_PRT" hidden="1">[2]перекрестка!$J$33:$K$37,[2]перекрестка!$N$33:$N$37,[2]перекрестка!$F$39:$H$43,[2]перекрестка!$J$39:$K$43,[2]перекрестка!$N$39:$N$43</definedName>
    <definedName name="P3_SCOPE_SV_PRT" hidden="1">[2]свод!$E$121:$I$121,[2]свод!$E$124:$H$127,[2]свод!$D$135:$G$135,[2]свод!$I$135:$I$140,[2]свод!$H$137:$H$140,[2]свод!$D$138:$G$140,[2]свод!$E$15:$I$16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3_T12?Data" localSheetId="0" hidden="1">#REF!,#REF!,#REF!,#REF!,#REF!,#REF!,#REF!,#REF!,#REF!,#REF!,#REF!,#REF!</definedName>
    <definedName name="P3_T12?Data" hidden="1">#REF!,#REF!,#REF!,#REF!,#REF!,#REF!,#REF!,#REF!,#REF!,#REF!,#REF!,#REF!</definedName>
    <definedName name="P3_T12?L3.1.x" localSheetId="0" hidden="1">#REF!,#REF!,#REF!,#REF!,#REF!,#REF!,#REF!,#REF!</definedName>
    <definedName name="P3_T12?L3.1.x" hidden="1">#REF!,#REF!,#REF!,#REF!,#REF!,#REF!,#REF!,#REF!</definedName>
    <definedName name="P3_T12?L3.x" localSheetId="0" hidden="1">#REF!,#REF!,#REF!,#REF!,#REF!,#REF!,#REF!,#REF!</definedName>
    <definedName name="P3_T12?L3.x" hidden="1">#REF!,#REF!,#REF!,#REF!,#REF!,#REF!,#REF!,#REF!</definedName>
    <definedName name="P3_T12?unit?ГА" localSheetId="0" hidden="1">#REF!,#REF!,#REF!,#REF!,#REF!,#REF!,#REF!,#REF!</definedName>
    <definedName name="P3_T12?unit?ГА" hidden="1">#REF!,#REF!,#REF!,#REF!,#REF!,#REF!,#REF!,#REF!</definedName>
    <definedName name="P3_T12?unit?ТРУБ" localSheetId="0" hidden="1">#REF!,#REF!,#REF!,#REF!,#REF!,#REF!,#REF!,#REF!</definedName>
    <definedName name="P3_T12?unit?ТРУБ" hidden="1">#REF!,#REF!,#REF!,#REF!,#REF!,#REF!,#REF!,#REF!</definedName>
    <definedName name="P3_T16?item_ext?ЧЕЛ" localSheetId="0" hidden="1">#REF!,#REF!,#REF!,#REF!,#REF!,#REF!,#REF!,#REF!</definedName>
    <definedName name="P3_T16?item_ext?ЧЕЛ" hidden="1">#REF!,#REF!,#REF!,#REF!,#REF!,#REF!,#REF!,#REF!</definedName>
    <definedName name="P3_T16?unit?ТРУБ" localSheetId="0" hidden="1">#REF!,#REF!,#REF!,#REF!,#REF!,#REF!,#REF!</definedName>
    <definedName name="P3_T16?unit?ТРУБ" hidden="1">#REF!,#REF!,#REF!,#REF!,#REF!,#REF!,#REF!</definedName>
    <definedName name="P3_T16?unit?ЧЕЛ" localSheetId="0" hidden="1">#REF!,#REF!,#REF!,#REF!,#REF!,#REF!,#REF!,#REF!</definedName>
    <definedName name="P3_T16?unit?ЧЕЛ" hidden="1">#REF!,#REF!,#REF!,#REF!,#REF!,#REF!,#REF!,#REF!</definedName>
    <definedName name="P3_T2.1_Protect" localSheetId="0" hidden="1">#REF!,#REF!,#REF!,#REF!,#REF!,#REF!,#REF!</definedName>
    <definedName name="P3_T2.1_Protect" hidden="1">#REF!,#REF!,#REF!,#REF!,#REF!,#REF!,#REF!</definedName>
    <definedName name="P3_T2.2?Data">#REF!,#REF!,#REF!,#REF!,#REF!,#REF!,#REF!</definedName>
    <definedName name="P3_T2.2_Protect" localSheetId="0" hidden="1">#REF!,#REF!,#REF!,#REF!,#REF!,#REF!,#REF!</definedName>
    <definedName name="P3_T2.2_Protect" hidden="1">#REF!,#REF!,#REF!,#REF!,#REF!,#REF!,#REF!</definedName>
    <definedName name="P3_T2_1_Protect" localSheetId="0" hidden="1">#REF!,#REF!,#REF!,#REF!,#REF!,#REF!,#REF!</definedName>
    <definedName name="P3_T2_1_Protect" hidden="1">#REF!,#REF!,#REF!,#REF!,#REF!,#REF!,#REF!</definedName>
    <definedName name="P3_T2_2_Protect" localSheetId="0" hidden="1">#REF!,#REF!,#REF!,#REF!,#REF!,#REF!,#REF!</definedName>
    <definedName name="P3_T2_2_Protect" hidden="1">#REF!,#REF!,#REF!,#REF!,#REF!,#REF!,#REF!</definedName>
    <definedName name="P3_T21_Protection">'[4]21'!$E$31:$E$33,'[4]21'!$G$31:$K$33,'[4]21'!$B$14:$B$16,'[4]21'!$B$20:$B$22,'[4]21'!$B$26:$B$28,'[4]21'!$B$31:$B$33,'[4]21'!$M$31:$M$33,P1_T21_Protection</definedName>
    <definedName name="P4_SCOPE_F1_PRT" hidden="1">'[2]Ф-1 (для АО-энерго)'!$C$13:$E$13,'[2]Ф-1 (для АО-энерго)'!$A$14:$E$14,'[2]Ф-1 (для АО-энерго)'!$C$23:$C$50,'[2]Ф-1 (для АО-энерго)'!$C$54:$C$95</definedName>
    <definedName name="P4_SCOPE_PER_PRT" hidden="1">[2]перекрестка!$F$45:$H$49,[2]перекрестка!$J$45:$K$49,[2]перекрестка!$N$45:$N$49,[2]перекрестка!$F$53:$G$64,[2]перекрестка!$H$54:$H$58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P4_T12?Data" localSheetId="0" hidden="1">#REF!,#REF!,#REF!,#REF!,#REF!,#REF!,#REF!,#REF!,#REF!,#REF!,#REF!,#REF!,#REF!</definedName>
    <definedName name="P4_T12?Data" hidden="1">#REF!,#REF!,#REF!,#REF!,#REF!,#REF!,#REF!,#REF!,#REF!,#REF!,#REF!,#REF!,#REF!</definedName>
    <definedName name="P4_T12?L3.1.x" localSheetId="0" hidden="1">#REF!,#REF!,#REF!,#REF!,#REF!,#REF!,#REF!,#REF!</definedName>
    <definedName name="P4_T12?L3.1.x" hidden="1">#REF!,#REF!,#REF!,#REF!,#REF!,#REF!,#REF!,#REF!</definedName>
    <definedName name="P4_T12?L3.x" localSheetId="0" hidden="1">#REF!,#REF!,#REF!,#REF!,#REF!,#REF!,#REF!,#REF!</definedName>
    <definedName name="P4_T12?L3.x" hidden="1">#REF!,#REF!,#REF!,#REF!,#REF!,#REF!,#REF!,#REF!</definedName>
    <definedName name="P4_T12?unit?ГА" localSheetId="0" hidden="1">#REF!,#REF!,#REF!,#REF!,#REF!,#REF!,#REF!,#REF!</definedName>
    <definedName name="P4_T12?unit?ГА" hidden="1">#REF!,#REF!,#REF!,#REF!,#REF!,#REF!,#REF!,#REF!</definedName>
    <definedName name="P4_T12?unit?ТРУБ" localSheetId="0" hidden="1">#REF!,#REF!,#REF!,#REF!,#REF!,#REF!,#REF!,#REF!</definedName>
    <definedName name="P4_T12?unit?ТРУБ" hidden="1">#REF!,#REF!,#REF!,#REF!,#REF!,#REF!,#REF!,#REF!</definedName>
    <definedName name="P4_T16?item_ext?ЧЕЛ" localSheetId="0" hidden="1">#REF!,#REF!,#REF!,#REF!,#REF!,#REF!,#REF!</definedName>
    <definedName name="P4_T16?item_ext?ЧЕЛ" hidden="1">#REF!,#REF!,#REF!,#REF!,#REF!,#REF!,#REF!</definedName>
    <definedName name="P4_T16?unit?ТРУБ" localSheetId="0" hidden="1">#REF!,#REF!,#REF!,#REF!,#REF!,#REF!,#REF!,#REF!</definedName>
    <definedName name="P4_T16?unit?ТРУБ" hidden="1">#REF!,#REF!,#REF!,#REF!,#REF!,#REF!,#REF!,#REF!</definedName>
    <definedName name="P4_T16?unit?ЧЕЛ" localSheetId="0" hidden="1">#REF!,#REF!,#REF!,#REF!,#REF!,#REF!,#REF!,#REF!</definedName>
    <definedName name="P4_T16?unit?ЧЕЛ" hidden="1">#REF!,#REF!,#REF!,#REF!,#REF!,#REF!,#REF!,#REF!</definedName>
    <definedName name="P4_T2.1_Protect" localSheetId="0" hidden="1">#REF!,#REF!,#REF!,#REF!,#REF!,#REF!,#REF!,#REF!</definedName>
    <definedName name="P4_T2.1_Protect" hidden="1">#REF!,#REF!,#REF!,#REF!,#REF!,#REF!,#REF!,#REF!</definedName>
    <definedName name="P4_T2.2_Protect" localSheetId="0" hidden="1">#REF!,#REF!,#REF!,#REF!,#REF!,#REF!,#REF!,#REF!</definedName>
    <definedName name="P4_T2.2_Protect" hidden="1">#REF!,#REF!,#REF!,#REF!,#REF!,#REF!,#REF!,#REF!</definedName>
    <definedName name="P4_T2_1_Protect" localSheetId="0" hidden="1">#REF!,#REF!,#REF!,#REF!,#REF!,#REF!,#REF!,#REF!</definedName>
    <definedName name="P4_T2_1_Protect" hidden="1">#REF!,#REF!,#REF!,#REF!,#REF!,#REF!,#REF!,#REF!</definedName>
    <definedName name="P4_T2_2_Protect" localSheetId="0" hidden="1">#REF!,#REF!,#REF!,#REF!,#REF!,#REF!,#REF!,#REF!</definedName>
    <definedName name="P4_T2_2_Protect" hidden="1">#REF!,#REF!,#REF!,#REF!,#REF!,#REF!,#REF!,#REF!</definedName>
    <definedName name="P5_SCOPE_PER_PRT" hidden="1">[2]перекрестка!$H$60:$H$64,[2]перекрестка!$J$53:$J$64,[2]перекрестка!$K$54:$K$58,[2]перекрестка!$K$60:$K$64,[2]перекрестка!$N$53:$N$64</definedName>
    <definedName name="P5_T1_Protect" hidden="1">[3]перекрестка!$N$30:$N$34,[3]перекрестка!$N$36:$N$40,[3]перекрестка!$N$42:$N$46,[3]перекрестка!$N$49:$N$60,[3]перекрестка!$N$62:$N$66</definedName>
    <definedName name="P5_T12?Data" localSheetId="0" hidden="1">#REF!,#REF!,#REF!,#REF!,#REF!,#REF!,#REF!,#REF!,#REF!,#REF!,#REF!,#REF!,#REF!</definedName>
    <definedName name="P5_T12?Data" hidden="1">#REF!,#REF!,#REF!,#REF!,#REF!,#REF!,#REF!,#REF!,#REF!,#REF!,#REF!,#REF!,#REF!</definedName>
    <definedName name="P5_T12?L3.1.x" localSheetId="0" hidden="1">#REF!,#REF!,#REF!,#REF!,#REF!,#REF!,#REF!,#REF!</definedName>
    <definedName name="P5_T12?L3.1.x" hidden="1">#REF!,#REF!,#REF!,#REF!,#REF!,#REF!,#REF!,#REF!</definedName>
    <definedName name="P5_T12?L3.x" localSheetId="0" hidden="1">#REF!,#REF!,#REF!,#REF!,#REF!,#REF!,#REF!,#REF!</definedName>
    <definedName name="P5_T12?L3.x" hidden="1">#REF!,#REF!,#REF!,#REF!,#REF!,#REF!,#REF!,#REF!</definedName>
    <definedName name="P5_T12?unit?ГА" localSheetId="0" hidden="1">#REF!,#REF!,#REF!,#REF!,#REF!,#REF!,#REF!,#REF!</definedName>
    <definedName name="P5_T12?unit?ГА" hidden="1">#REF!,#REF!,#REF!,#REF!,#REF!,#REF!,#REF!,#REF!</definedName>
    <definedName name="P5_T12?unit?ТРУБ" localSheetId="0" hidden="1">#REF!,#REF!,#REF!,#REF!,#REF!,#REF!,#REF!,#REF!</definedName>
    <definedName name="P5_T12?unit?ТРУБ" hidden="1">#REF!,#REF!,#REF!,#REF!,#REF!,#REF!,#REF!,#REF!</definedName>
    <definedName name="P5_T16?item_ext?ЧЕЛ" localSheetId="0" hidden="1">#REF!,#REF!,#REF!,#REF!,#REF!,#REF!,#REF!,#REF!</definedName>
    <definedName name="P5_T16?item_ext?ЧЕЛ" hidden="1">#REF!,#REF!,#REF!,#REF!,#REF!,#REF!,#REF!,#REF!</definedName>
    <definedName name="P5_T16?unit?ТРУБ" localSheetId="0" hidden="1">#REF!,#REF!,#REF!,#REF!,#REF!,#REF!,#REF!</definedName>
    <definedName name="P5_T16?unit?ТРУБ" hidden="1">#REF!,#REF!,#REF!,#REF!,#REF!,#REF!,#REF!</definedName>
    <definedName name="P5_T16?unit?ЧЕЛ" localSheetId="0" hidden="1">#REF!,#REF!,#REF!,#REF!,#REF!,#REF!,#REF!,#REF!</definedName>
    <definedName name="P5_T16?unit?ЧЕЛ" hidden="1">#REF!,#REF!,#REF!,#REF!,#REF!,#REF!,#REF!,#REF!</definedName>
    <definedName name="P5_T2.1_Protect" localSheetId="0" hidden="1">#REF!,#REF!,#REF!,#REF!,#REF!,#REF!,#REF!,#REF!</definedName>
    <definedName name="P5_T2.1_Protect" hidden="1">#REF!,#REF!,#REF!,#REF!,#REF!,#REF!,#REF!,#REF!</definedName>
    <definedName name="P5_T2.2_Protect" localSheetId="0" hidden="1">#REF!,#REF!,#REF!,#REF!,#REF!,#REF!,#REF!</definedName>
    <definedName name="P5_T2.2_Protect" hidden="1">#REF!,#REF!,#REF!,#REF!,#REF!,#REF!,#REF!</definedName>
    <definedName name="P5_T2_1_Protect" localSheetId="0" hidden="1">#REF!,#REF!,#REF!,#REF!,#REF!,#REF!,#REF!</definedName>
    <definedName name="P5_T2_1_Protect" hidden="1">#REF!,#REF!,#REF!,#REF!,#REF!,#REF!,#REF!</definedName>
    <definedName name="P5_T2_2_Protect" localSheetId="0" hidden="1">#REF!,#REF!,#REF!,#REF!,#REF!,#REF!,#REF!</definedName>
    <definedName name="P5_T2_2_Protect" hidden="1">#REF!,#REF!,#REF!,#REF!,#REF!,#REF!,#REF!</definedName>
    <definedName name="P6_SCOPE_PER_PRT" hidden="1">[2]перекрестка!$F$66:$H$70,[2]перекрестка!$J$66:$K$70,[2]перекрестка!$N$66:$N$70,[2]перекрестка!$F$72:$H$76,[2]перекрестка!$J$72:$K$76</definedName>
    <definedName name="P6_T1_Protect" hidden="1">[3]перекрестка!$N$68:$N$72,[3]перекрестка!$N$74:$N$78,[3]перекрестка!$N$80:$N$84,[3]перекрестка!$N$89:$N$100,[3]перекрестка!$N$102:$N$106</definedName>
    <definedName name="P6_T12?Data" localSheetId="0" hidden="1">#REF!,#REF!,#REF!,#REF!,#REF!,#REF!,#REF!,#REF!,#REF!,#REF!,#REF!,#REF!,#REF!</definedName>
    <definedName name="P6_T12?Data" hidden="1">#REF!,#REF!,#REF!,#REF!,#REF!,#REF!,#REF!,#REF!,#REF!,#REF!,#REF!,#REF!,#REF!</definedName>
    <definedName name="P6_T12?L3.1.x" localSheetId="0" hidden="1">#REF!,#REF!,#REF!,#REF!,#REF!,#REF!,#REF!,#REF!</definedName>
    <definedName name="P6_T12?L3.1.x" hidden="1">#REF!,#REF!,#REF!,#REF!,#REF!,#REF!,#REF!,#REF!</definedName>
    <definedName name="P6_T12?L3.x" localSheetId="0" hidden="1">#REF!,#REF!,#REF!,#REF!,#REF!,#REF!,#REF!,#REF!</definedName>
    <definedName name="P6_T12?L3.x" hidden="1">#REF!,#REF!,#REF!,#REF!,#REF!,#REF!,#REF!,#REF!</definedName>
    <definedName name="P6_T12?unit?ГА" localSheetId="0" hidden="1">#REF!,#REF!,#REF!,#REF!,#REF!,#REF!,#REF!,#REF!</definedName>
    <definedName name="P6_T12?unit?ГА" hidden="1">#REF!,#REF!,#REF!,#REF!,#REF!,#REF!,#REF!,#REF!</definedName>
    <definedName name="P6_T12?unit?ТРУБ" localSheetId="0" hidden="1">#REF!,#REF!,#REF!,#REF!,#REF!,#REF!,#REF!,#REF!</definedName>
    <definedName name="P6_T12?unit?ТРУБ" hidden="1">#REF!,#REF!,#REF!,#REF!,#REF!,#REF!,#REF!,#REF!</definedName>
    <definedName name="P6_T16?item_ext?ЧЕЛ" localSheetId="0" hidden="1">#REF!,#REF!,#REF!,#REF!,#REF!,#REF!,#REF!</definedName>
    <definedName name="P6_T16?item_ext?ЧЕЛ" hidden="1">#REF!,#REF!,#REF!,#REF!,#REF!,#REF!,#REF!</definedName>
    <definedName name="P6_T16?unit?ТРУБ" localSheetId="0" hidden="1">#REF!,#REF!,#REF!,#REF!,#REF!,#REF!,#REF!,#REF!</definedName>
    <definedName name="P6_T16?unit?ТРУБ" hidden="1">#REF!,#REF!,#REF!,#REF!,#REF!,#REF!,#REF!,#REF!</definedName>
    <definedName name="P6_T16?unit?ЧЕЛ" localSheetId="0" hidden="1">#REF!,#REF!,#REF!,#REF!,#REF!,#REF!,#REF!,#REF!</definedName>
    <definedName name="P6_T16?unit?ЧЕЛ" hidden="1">#REF!,#REF!,#REF!,#REF!,#REF!,#REF!,#REF!,#REF!</definedName>
    <definedName name="P6_T17_Protection">'[4]29'!$O$19:$P$19,'[4]29'!$O$21:$P$25,'[4]29'!$O$27:$P$27,'[4]29'!$O$29:$P$33,'[4]29'!$O$36:$P$36,'[4]29'!$O$38:$P$42,'[4]29'!$O$45:$P$45,P1_T17_Protection</definedName>
    <definedName name="P6_T2.1_Protect" localSheetId="0" hidden="1">#REF!,#REF!,#REF!,#REF!,#REF!,#REF!,#REF!</definedName>
    <definedName name="P6_T2.1_Protect" hidden="1">#REF!,#REF!,#REF!,#REF!,#REF!,#REF!,#REF!</definedName>
    <definedName name="P6_T2.2_Protect" localSheetId="0" hidden="1">#REF!,#REF!,#REF!,#REF!,#REF!,#REF!,#REF!</definedName>
    <definedName name="P6_T2.2_Protect" hidden="1">#REF!,#REF!,#REF!,#REF!,#REF!,#REF!,#REF!</definedName>
    <definedName name="P6_T2_1_Protect" localSheetId="0" hidden="1">#REF!,#REF!,#REF!,#REF!,#REF!,#REF!,#REF!</definedName>
    <definedName name="P6_T2_1_Protect" hidden="1">#REF!,#REF!,#REF!,#REF!,#REF!,#REF!,#REF!</definedName>
    <definedName name="P6_T2_2_Protect" localSheetId="0" hidden="1">#REF!,#REF!,#REF!,#REF!,#REF!,#REF!,#REF!</definedName>
    <definedName name="P6_T2_2_Protect" hidden="1">#REF!,#REF!,#REF!,#REF!,#REF!,#REF!,#REF!</definedName>
    <definedName name="P6_T28?axis?R?ПЭ">'[4]28'!$D$256:$I$258,'[4]28'!$D$262:$I$264,'[4]28'!$D$271:$I$273,'[4]28'!$D$276:$I$278,'[4]28'!$D$282:$I$284,'[4]28'!$D$288:$I$291,'[4]28'!$D$11:$I$13,P1_T28?axis?R?ПЭ</definedName>
    <definedName name="P6_T28?axis?R?ПЭ?">'[4]28'!$B$256:$B$258,'[4]28'!$B$262:$B$264,'[4]28'!$B$271:$B$273,'[4]28'!$B$276:$B$278,'[4]28'!$B$282:$B$284,'[4]28'!$B$288:$B$291,'[4]28'!$B$11:$B$13,P1_T28?axis?R?ПЭ?</definedName>
    <definedName name="P7_SCOPE_PER_PRT" hidden="1">[2]перекрестка!$N$72:$N$76,[2]перекрестка!$F$78:$H$82,[2]перекрестка!$J$78:$K$82,[2]перекрестка!$N$78:$N$82,[2]перекрестка!$F$84:$H$88</definedName>
    <definedName name="P7_T1_Protect" hidden="1">[3]перекрестка!$N$108:$N$112,[3]перекрестка!$N$114:$N$118,[3]перекрестка!$N$120:$N$124,[3]перекрестка!$N$127:$N$138,[3]перекрестка!$N$140:$N$144</definedName>
    <definedName name="P7_T12?Data" localSheetId="0" hidden="1">#REF!,#REF!,#REF!,#REF!,#REF!,#REF!,#REF!,СВОД!P1_T12?Data,СВОД!P2_T12?Data,СВОД!P3_T12?Data,СВОД!P4_T12?Data,СВОД!P5_T12?Data</definedName>
    <definedName name="P7_T12?Data" hidden="1">#REF!,#REF!,#REF!,#REF!,#REF!,#REF!,#REF!,[0]!P1_T12?Data,P2_T12?Data,P3_T12?Data,P4_T12?Data,P5_T12?Data</definedName>
    <definedName name="P7_T12?L3.1.x" localSheetId="0" hidden="1">#REF!,#REF!,#REF!,#REF!,#REF!,#REF!,#REF!,#REF!</definedName>
    <definedName name="P7_T12?L3.1.x" hidden="1">#REF!,#REF!,#REF!,#REF!,#REF!,#REF!,#REF!,#REF!</definedName>
    <definedName name="P7_T12?L3.x" localSheetId="0" hidden="1">#REF!,#REF!,#REF!,#REF!,#REF!,#REF!,#REF!,#REF!</definedName>
    <definedName name="P7_T12?L3.x" hidden="1">#REF!,#REF!,#REF!,#REF!,#REF!,#REF!,#REF!,#REF!</definedName>
    <definedName name="P7_T12?unit?ГА" localSheetId="0" hidden="1">#REF!,#REF!,#REF!,#REF!,#REF!,#REF!,#REF!,#REF!</definedName>
    <definedName name="P7_T12?unit?ГА" hidden="1">#REF!,#REF!,#REF!,#REF!,#REF!,#REF!,#REF!,#REF!</definedName>
    <definedName name="P7_T12?unit?ТРУБ" localSheetId="0" hidden="1">#REF!,#REF!,#REF!,#REF!,#REF!,#REF!,#REF!,#REF!</definedName>
    <definedName name="P7_T12?unit?ТРУБ" hidden="1">#REF!,#REF!,#REF!,#REF!,#REF!,#REF!,#REF!,#REF!</definedName>
    <definedName name="P7_T16?item_ext?ЧЕЛ" localSheetId="0" hidden="1">#REF!,#REF!,#REF!,#REF!,#REF!,#REF!,#REF!</definedName>
    <definedName name="P7_T16?item_ext?ЧЕЛ" hidden="1">#REF!,#REF!,#REF!,#REF!,#REF!,#REF!,#REF!</definedName>
    <definedName name="P7_T16?unit?ТРУБ" localSheetId="0" hidden="1">#REF!,#REF!,#REF!,#REF!,#REF!,#REF!,#REF!,#REF!</definedName>
    <definedName name="P7_T16?unit?ТРУБ" hidden="1">#REF!,#REF!,#REF!,#REF!,#REF!,#REF!,#REF!,#REF!</definedName>
    <definedName name="P7_T16?unit?ЧЕЛ" localSheetId="0" hidden="1">#REF!,#REF!,#REF!,#REF!,#REF!,#REF!,#REF!,#REF!</definedName>
    <definedName name="P7_T16?unit?ЧЕЛ" hidden="1">#REF!,#REF!,#REF!,#REF!,#REF!,#REF!,#REF!,#REF!</definedName>
    <definedName name="P7_T2.1_Protect" localSheetId="0" hidden="1">#REF!,#REF!,#REF!,#REF!,#REF!,СВОД!P1_T2.1_Protect,СВОД!P2_T2.1_Protect,СВОД!P3_T2.1_Protect</definedName>
    <definedName name="P7_T2.1_Protect" hidden="1">#REF!,#REF!,#REF!,#REF!,#REF!,P1_T2.1_Protect,P2_T2.1_Protect,P3_T2.1_Protect</definedName>
    <definedName name="P7_T2_1_Protect" localSheetId="0" hidden="1">#REF!,#REF!,#REF!,#REF!,#REF!,СВОД!P1_T2_1_Protect,СВОД!P2_T2_1_Protect,СВОД!P3_T2_1_Protect</definedName>
    <definedName name="P7_T2_1_Protect" hidden="1">#REF!,#REF!,#REF!,#REF!,#REF!,P1_T2_1_Protect,P2_T2_1_Protect,P3_T2_1_Protect</definedName>
    <definedName name="P7_T2_2_Protect" localSheetId="0" hidden="1">#REF!,#REF!,#REF!,#REF!,#REF!,СВОД!P1_T2_2_Protect,СВОД!P2_T2_2_Protect,СВОД!P3_T2_2_Protect</definedName>
    <definedName name="P7_T2_2_Protect" hidden="1">#REF!,#REF!,#REF!,#REF!,#REF!,P1_T2_2_Protect,P2_T2_2_Protect,P3_T2_2_Protect</definedName>
    <definedName name="P8_SCOPE_PER_PRT" hidden="1">[2]перекрестка!$J$84:$K$88,[2]перекрестка!$N$84:$N$88,[2]перекрестка!$F$14:$G$25,P1_SCOPE_PER_PRT,P2_SCOPE_PER_PRT,P3_SCOPE_PER_PRT,P4_SCOPE_PER_PRT</definedName>
    <definedName name="P8_T1_Protect" hidden="1">[3]перекрестка!$N$146:$N$150,[3]перекрестка!$N$152:$N$156,[3]перекрестка!$N$158:$N$162,[3]перекрестка!$F$11:$G$11,[3]перекрестка!$F$12:$H$16</definedName>
    <definedName name="P8_T12?L3.1.x" localSheetId="0" hidden="1">#REF!,#REF!,#REF!,#REF!,#REF!,#REF!,#REF!,#REF!</definedName>
    <definedName name="P8_T12?L3.1.x" hidden="1">#REF!,#REF!,#REF!,#REF!,#REF!,#REF!,#REF!,#REF!</definedName>
    <definedName name="P8_T12?L3.x" localSheetId="0" hidden="1">#REF!,#REF!,#REF!,#REF!,#REF!,#REF!,#REF!,#REF!</definedName>
    <definedName name="P8_T12?L3.x" hidden="1">#REF!,#REF!,#REF!,#REF!,#REF!,#REF!,#REF!,#REF!</definedName>
    <definedName name="P8_T12?unit?ГА" localSheetId="0" hidden="1">#REF!,#REF!,#REF!,#REF!,#REF!,#REF!,#REF!,#REF!</definedName>
    <definedName name="P8_T12?unit?ГА" hidden="1">#REF!,#REF!,#REF!,#REF!,#REF!,#REF!,#REF!,#REF!</definedName>
    <definedName name="P8_T12?unit?ТРУБ" localSheetId="0" hidden="1">#REF!,#REF!,#REF!,#REF!,#REF!,#REF!,#REF!,#REF!</definedName>
    <definedName name="P8_T12?unit?ТРУБ" hidden="1">#REF!,#REF!,#REF!,#REF!,#REF!,#REF!,#REF!,#REF!</definedName>
    <definedName name="P8_T16?item_ext?ЧЕЛ" localSheetId="0" hidden="1">#REF!,#REF!,#REF!,#REF!,#REF!,#REF!,#REF!,#REF!</definedName>
    <definedName name="P8_T16?item_ext?ЧЕЛ" hidden="1">#REF!,#REF!,#REF!,#REF!,#REF!,#REF!,#REF!,#REF!</definedName>
    <definedName name="P8_T16?unit?ТРУБ" localSheetId="0" hidden="1">#REF!,#REF!,#REF!,#REF!,#REF!,#REF!,#REF!,#REF!</definedName>
    <definedName name="P8_T16?unit?ТРУБ" hidden="1">#REF!,#REF!,#REF!,#REF!,#REF!,#REF!,#REF!,#REF!</definedName>
    <definedName name="P8_T16?unit?ЧЕЛ" localSheetId="0" hidden="1">#REF!,#REF!,#REF!,#REF!,#REF!,#REF!,#REF!,#REF!</definedName>
    <definedName name="P8_T16?unit?ЧЕЛ" hidden="1">#REF!,#REF!,#REF!,#REF!,#REF!,#REF!,#REF!,#REF!</definedName>
    <definedName name="P9_T1_Protect" hidden="1">[3]перекрестка!$F$17:$G$17,[3]перекрестка!$F$18:$H$22,[3]перекрестка!$F$24:$H$28,[3]перекрестка!$F$30:$H$34,[3]перекрестка!$F$36:$H$40</definedName>
    <definedName name="P9_T12?L3.1.x" localSheetId="0" hidden="1">#REF!,#REF!,#REF!,#REF!,#REF!,#REF!,#REF!,#REF!</definedName>
    <definedName name="P9_T12?L3.1.x" hidden="1">#REF!,#REF!,#REF!,#REF!,#REF!,#REF!,#REF!,#REF!</definedName>
    <definedName name="P9_T12?L3.x" localSheetId="0" hidden="1">#REF!,#REF!,#REF!,#REF!,#REF!,#REF!,#REF!,#REF!</definedName>
    <definedName name="P9_T12?L3.x" hidden="1">#REF!,#REF!,#REF!,#REF!,#REF!,#REF!,#REF!,#REF!</definedName>
    <definedName name="P9_T12?unit?ГА" localSheetId="0" hidden="1">#REF!,#REF!,#REF!,#REF!,#REF!,#REF!,#REF!,#REF!</definedName>
    <definedName name="P9_T12?unit?ГА" hidden="1">#REF!,#REF!,#REF!,#REF!,#REF!,#REF!,#REF!,#REF!</definedName>
    <definedName name="P9_T12?unit?ТРУБ" localSheetId="0" hidden="1">#REF!,#REF!,#REF!,#REF!,#REF!,#REF!,#REF!,#REF!</definedName>
    <definedName name="P9_T12?unit?ТРУБ" hidden="1">#REF!,#REF!,#REF!,#REF!,#REF!,#REF!,#REF!,#REF!</definedName>
    <definedName name="P9_T16?item_ext?ЧЕЛ" localSheetId="0" hidden="1">#REF!,#REF!,#REF!,#REF!,#REF!,#REF!,#REF!,#REF!</definedName>
    <definedName name="P9_T16?item_ext?ЧЕЛ" hidden="1">#REF!,#REF!,#REF!,#REF!,#REF!,#REF!,#REF!,#REF!</definedName>
    <definedName name="P9_T16?unit?ТРУБ" localSheetId="0" hidden="1">#REF!,#REF!,#REF!,#REF!,#REF!,#REF!,#REF!,#REF!</definedName>
    <definedName name="P9_T16?unit?ТРУБ" hidden="1">#REF!,#REF!,#REF!,#REF!,#REF!,#REF!,#REF!,#REF!</definedName>
    <definedName name="P9_T16?unit?ЧЕЛ" localSheetId="0" hidden="1">#REF!,#REF!,#REF!,#REF!,#REF!,#REF!,#REF!,#REF!</definedName>
    <definedName name="P9_T16?unit?ЧЕЛ" hidden="1">#REF!,#REF!,#REF!,#REF!,#REF!,#REF!,#REF!,#REF!</definedName>
    <definedName name="q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sencount" hidden="1">1</definedName>
    <definedName name="smet" hidden="1">{#N/A,#N/A,FALSE,"Себестоимсть-97"}</definedName>
    <definedName name="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Values_Entered">IF([0]!Loan_Amount*[0]!Interest_Rate*[0]!Loan_Years*[0]!Loan_Start&gt;0,1,0)</definedName>
    <definedName name="Values_Entered_1_17">IF(Loan_Amount_1*Interest_Rate_1*Loan_Years_1*Loan_Start_1&gt;0,1,0)</definedName>
    <definedName name="Values_Entered_11">IF([0]!Loan_Amount_11*[0]!Interest_Rate_11*[0]!Loan_Years_11*[0]!Loan_Start_11&gt;0,1,0)</definedName>
    <definedName name="Values_Entered_13">IF([0]!Loan_Amount_13*[0]!Interest_Rate_13*[0]!Loan_Years_13*[0]!Loan_Start_13&gt;0,1,0)</definedName>
    <definedName name="Values_Entered_15">IF([0]!Loan_Amount_15*[0]!Interest_Rate_15*[0]!Loan_Years_15*[0]!Loan_Start_15&gt;0,1,0)</definedName>
    <definedName name="Values_Entered_17">IF(Loan_Amount_17*Interest_Rate_17*Loan_Years_17*Loan_Start_17&gt;0,1,0)</definedName>
    <definedName name="Values_Entered_19">IF(Loan_Amount_19*Interest_Rate_19*Loan_Years_19*Loan_Start_19&gt;0,1,0)</definedName>
    <definedName name="Values_Entered_2_17">IF(Loan_Amount_2*Interest_Rate_2*Loan_Years_2*Loan_Start_2&gt;0,1,0)</definedName>
    <definedName name="Values_Entered_20">IF([0]!Loan_Amount_20*[0]!Interest_Rate_20*[0]!Loan_Years_20*[0]!Loan_Start_20&gt;0,1,0)</definedName>
    <definedName name="Values_Entered_22">IF([0]!Loan_Amount_22*[0]!Interest_Rate_22*[0]!Loan_Years_22*[0]!Loan_Start_22&gt;0,1,0)</definedName>
    <definedName name="Values_Entered_23">IF(Loan_Amount_23*Interest_Rate_23*Loan_Years_23*Loan_Start_23&gt;0,1,0)</definedName>
    <definedName name="Values_Entered_24">IF(Loan_Amount_24*Interest_Rate_24*Loan_Years_24*Loan_Start_24&gt;0,1,0)</definedName>
    <definedName name="Values_Entered_27">IF(Loan_Amount_27*Interest_Rate_27*Loan_Years_27*Loan_Start_27&gt;0,1,0)</definedName>
    <definedName name="Values_Entered_29">IF(Loan_Amount_29*Interest_Rate_29*Loan_Years_29*Loan_Start_29&gt;0,1,0)</definedName>
    <definedName name="Values_Entered_3">IF(Loan_Amount_3*Interest_Rate_3*Loan_Years_3*Loan_Start_3&gt;0,1,0)</definedName>
    <definedName name="Values_Entered_3_1">IF(Loan_Amount_3*Interest_Rate_3*Loan_Years_3*Loan_Start_3&gt;0,1,0)</definedName>
    <definedName name="Values_Entered_3_11">IF(Loan_Amount_3_11*Interest_Rate_3_11*Loan_Years_3_11*Loan_Start_3_11&gt;0,1,0)</definedName>
    <definedName name="Values_Entered_3_13">IF(Loan_Amount_3_13*Interest_Rate_3_13*Loan_Years_3_13*Loan_Start_3_13&gt;0,1,0)</definedName>
    <definedName name="Values_Entered_3_19">IF(Loan_Amount_3_19*Interest_Rate_3_19*Loan_Years_3_19*Loan_Start_3_19&gt;0,1,0)</definedName>
    <definedName name="Values_Entered_3_2">IF(Loan_Amount_3_2*Interest_Rate_3_2*Loan_Years_3_2*Loan_Start_3_2&gt;0,1,0)</definedName>
    <definedName name="Values_Entered_3_20">IF(Loan_Amount_3_20*Interest_Rate_3_20*Loan_Years_3_20*Loan_Start_3_20&gt;0,1,0)</definedName>
    <definedName name="Values_Entered_3_21">IF(Loan_Amount_3_21*Interest_Rate_3_21*Loan_Years_3_21*Loan_Start_3_21&gt;0,1,0)</definedName>
    <definedName name="Values_Entered_3_23">IF(Loan_Amount_3_23*Interest_Rate_3_23*Loan_Years_3_23*Loan_Start_3_23&gt;0,1,0)</definedName>
    <definedName name="Values_Entered_3_6">IF(Loan_Amount_3*Interest_Rate_3*Loan_Years_3*Loan_Start_3&gt;0,1,0)</definedName>
    <definedName name="Values_Entered_3_7">IF(Loan_Amount_3_7*Interest_Rate_3_7*Loan_Years_3_7*Loan_Start_3_7&gt;0,1,0)</definedName>
    <definedName name="Values_Entered_30">IF([0]!Loan_Amount_30*[0]!Interest_Rate_30*[0]!Loan_Years_30*[0]!Loan_Start_30&gt;0,1,0)</definedName>
    <definedName name="Values_Entered_31">IF([0]!Loan_Amount_31*[0]!Interest_Rate_31*[0]!Loan_Years_31*[0]!Loan_Start_31&gt;0,1,0)</definedName>
    <definedName name="Values_Entered_38">IF([0]!Loan_Amount_38*[0]!Interest_Rate_38*[0]!Loan_Years_38*[0]!Loan_Start_38&gt;0,1,0)</definedName>
    <definedName name="Values_Entered_39">IF(Loan_Amount_39*Interest_Rate_39*Loan_Years_39*Loan_Start_39&gt;0,1,0)</definedName>
    <definedName name="Values_Entered_4">IF(Loan_Amount_4*Interest_Rate_4*Loan_Years_4*Loan_Start_4&gt;0,1,0)</definedName>
    <definedName name="Values_Entered_4_1">IF(Loan_Amount_4*Interest_Rate_4*Loan_Years_4*Loan_Start_4&gt;0,1,0)</definedName>
    <definedName name="Values_Entered_4_11">IF(Loan_Amount_4_11*Interest_Rate_4_11*Loan_Years_4_11*Loan_Start_4_11&gt;0,1,0)</definedName>
    <definedName name="Values_Entered_4_13">IF(Loan_Amount_4_13*Interest_Rate_4_13*Loan_Years_4_13*Loan_Start_4_13&gt;0,1,0)</definedName>
    <definedName name="Values_Entered_4_19">IF(Loan_Amount_4_19*Interest_Rate_4_19*Loan_Years_4_19*Loan_Start_4_19&gt;0,1,0)</definedName>
    <definedName name="Values_Entered_4_2">IF(Loan_Amount_4_2*Interest_Rate_4_2*Loan_Years_4_2*Loan_Start_4_2&gt;0,1,0)</definedName>
    <definedName name="Values_Entered_4_20">IF(Loan_Amount_4_20*Interest_Rate_4_20*Loan_Years_4_20*Loan_Start_4_20&gt;0,1,0)</definedName>
    <definedName name="Values_Entered_4_21">IF(Loan_Amount_4_21*Interest_Rate_4_21*Loan_Years_4_21*Loan_Start_4_21&gt;0,1,0)</definedName>
    <definedName name="Values_Entered_4_23">IF(Loan_Amount_4_23*Interest_Rate_4_23*Loan_Years_4_23*Loan_Start_4_23&gt;0,1,0)</definedName>
    <definedName name="Values_Entered_4_6">IF(Loan_Amount_4*Interest_Rate_4*Loan_Years_4*Loan_Start_4&gt;0,1,0)</definedName>
    <definedName name="Values_Entered_4_7">IF(Loan_Amount_4_7*Interest_Rate_4_7*Loan_Years_4_7*Loan_Start_4_7&gt;0,1,0)</definedName>
    <definedName name="Values_Entered_5">IF(Loan_Amount_5*Interest_Rate_5*Loan_Years_5*Loan_Start_5&gt;0,1,0)</definedName>
    <definedName name="Values_Entered_5_1">IF([0]!Loan_Amount_5_1*[0]!Interest_Rate_5_1*[0]!Loan_Years_5_1*[0]!Loan_Start_5_1&gt;0,1,0)</definedName>
    <definedName name="Values_Entered_5_11">IF([0]!Loan_Amount_5_11*[0]!Interest_Rate_5_11*[0]!Loan_Years_5_11*[0]!Loan_Start_5_11&gt;0,1,0)</definedName>
    <definedName name="Values_Entered_5_13">IF([0]!Loan_Amount_5_13*[0]!Interest_Rate_5_13*[0]!Loan_Years_5_13*[0]!Loan_Start_5_13&gt;0,1,0)</definedName>
    <definedName name="Values_Entered_5_2">IF(Loan_Amount_5_2*Interest_Rate_5_2*Loan_Years_5_2*Loan_Start_5_2&gt;0,1,0)</definedName>
    <definedName name="Values_Entered_5_21">IF(Loan_Amount_5_21*Interest_Rate_5_21*Loan_Years_5_21*Loan_Start_5_21&gt;0,1,0)</definedName>
    <definedName name="Values_Entered_5_6">IF([0]!Loan_Amount_5_1*[0]!Interest_Rate_5_1*[0]!Loan_Years_5_1*[0]!Loan_Start_5_1&gt;0,1,0)</definedName>
    <definedName name="Values_Entered_5_7">IF(Loan_Amount_5_7*Interest_Rate_5_7*Loan_Years_5_7*Loan_Start_5_7&gt;0,1,0)</definedName>
    <definedName name="Values_Entered_6">IF([0]!Loan_Amount_6*[0]!Interest_Rate_6*[0]!Loan_Years_6*[0]!Loan_Start_6&gt;0,1,0)</definedName>
    <definedName name="Values_Entered_7">IF([0]!Loan_Amount_7*[0]!Interest_Rate_7*[0]!Loan_Years_7*[0]!Loan_Start_7&gt;0,1,0)</definedName>
    <definedName name="wrn.1." hidden="1">{"konoplin - Личное представление",#N/A,TRUE,"ФинПлан_1кв";"konoplin - Личное представление",#N/A,TRUE,"ФинПлан_2кв"}</definedName>
    <definedName name="wrn.ALL." hidden="1">{#N/A,#N/A,FALSE,"DCF";#N/A,#N/A,FALSE,"WACC";#N/A,#N/A,FALSE,"Sales_EBIT";#N/A,#N/A,FALSE,"Capex_Depreciation";#N/A,#N/A,FALSE,"WC";#N/A,#N/A,FALSE,"Interest";#N/A,#N/A,FALSE,"Assumptions"}</definedName>
    <definedName name="wrn.DCFEpervier.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апрель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ГРЭС._.н." hidden="1">{"ГРЭС надз",#N/A,FALSE,"Исх"}</definedName>
    <definedName name="wrn.Калькуляция._.себестоимости." hidden="1">{#N/A,#N/A,FALSE,"Себестоимсть-97"}</definedName>
    <definedName name="wrn.ку." hidden="1">{#N/A,#N/A,TRUE,"Лист2"}</definedName>
    <definedName name="wrn.Модель._.Интенсивника.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_.стр._.1._.и._.3." hidden="1">{"Страница 1",#N/A,FALSE,"Модель Интенсивника";"Страница 3",#N/A,FALSE,"Модель Интенсивника"}</definedName>
    <definedName name="wrn.Отчет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равнение._.с._.отраслями." hidden="1">{#N/A,#N/A,TRUE,"Лист1";#N/A,#N/A,TRUE,"Лист2";#N/A,#N/A,TRUE,"Лист3"}</definedName>
    <definedName name="wrn.ФП_КМК.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Y" hidden="1">{"'Лист1'!$A$1:$W$63"}</definedName>
    <definedName name="y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yyyjjjj" hidden="1">{#N/A,#N/A,FALSE,"Себестоимсть-97"}</definedName>
    <definedName name="Z_0DD4EB58_0647_11D5_A6F7_00508B654A95_.wvu.Cols" localSheetId="0" hidden="1">#REF!,#REF!,#REF!,#REF!,#REF!</definedName>
    <definedName name="Z_0DD4EB58_0647_11D5_A6F7_00508B654A95_.wvu.Cols" hidden="1">#REF!,#REF!,#REF!,#REF!,#REF!</definedName>
    <definedName name="Z_10435A81_C305_11D5_A6F8_009027BEE0E0_.wvu.Cols" localSheetId="0" hidden="1">#REF!,#REF!,#REF!</definedName>
    <definedName name="Z_10435A81_C305_11D5_A6F8_009027BEE0E0_.wvu.Cols" hidden="1">#REF!,#REF!,#REF!</definedName>
    <definedName name="Z_10435A81_C305_11D5_A6F8_009027BEE0E0_.wvu.FilterData" localSheetId="0" hidden="1">#REF!</definedName>
    <definedName name="Z_10435A81_C305_11D5_A6F8_009027BEE0E0_.wvu.FilterData" hidden="1">#REF!</definedName>
    <definedName name="Z_10435A81_C305_11D5_A6F8_009027BEE0E0_.wvu.PrintArea" localSheetId="0" hidden="1">#REF!</definedName>
    <definedName name="Z_10435A81_C305_11D5_A6F8_009027BEE0E0_.wvu.PrintArea" hidden="1">#REF!</definedName>
    <definedName name="Z_10435A81_C305_11D5_A6F8_009027BEE0E0_.wvu.PrintTitles" localSheetId="0" hidden="1">#REF!</definedName>
    <definedName name="Z_10435A81_C305_11D5_A6F8_009027BEE0E0_.wvu.PrintTitles" hidden="1">#REF!</definedName>
    <definedName name="Z_10435A81_C305_11D5_A6F8_009027BEE0E0_.wvu.Rows" localSheetId="0" hidden="1">#REF!,#REF!</definedName>
    <definedName name="Z_10435A81_C305_11D5_A6F8_009027BEE0E0_.wvu.Rows" hidden="1">#REF!,#REF!</definedName>
    <definedName name="Z_2804E4BB_ED21_11D4_A6F8_00508B654B8B_.wvu.Cols" localSheetId="0" hidden="1">#REF!,#REF!,#REF!</definedName>
    <definedName name="Z_2804E4BB_ED21_11D4_A6F8_00508B654B8B_.wvu.Cols" hidden="1">#REF!,#REF!,#REF!</definedName>
    <definedName name="Z_2804E4BB_ED21_11D4_A6F8_00508B654B8B_.wvu.FilterData" localSheetId="0" hidden="1">#REF!</definedName>
    <definedName name="Z_2804E4BB_ED21_11D4_A6F8_00508B654B8B_.wvu.FilterData" hidden="1">#REF!</definedName>
    <definedName name="Z_2804E4BB_ED21_11D4_A6F8_00508B654B8B_.wvu.PrintArea" localSheetId="0" hidden="1">#REF!</definedName>
    <definedName name="Z_2804E4BB_ED21_11D4_A6F8_00508B654B8B_.wvu.PrintArea" hidden="1">#REF!</definedName>
    <definedName name="Z_2804E4BB_ED21_11D4_A6F8_00508B654B8B_.wvu.Rows" localSheetId="0" hidden="1">#REF!,#REF!</definedName>
    <definedName name="Z_2804E4BB_ED21_11D4_A6F8_00508B654B8B_.wvu.Rows" hidden="1">#REF!,#REF!</definedName>
    <definedName name="Z_30FEE15E_D26F_11D4_A6F7_00508B6A7686_.wvu.FilterData" localSheetId="0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hidden="1">#REF!</definedName>
    <definedName name="Z_41C8FFD8_741D_4B8C_8455_1900AD8C874E_.wvu.PrintArea" localSheetId="0" hidden="1">СВОД!$A$1:$C$22</definedName>
    <definedName name="Z_5A868EA0_ED63_11D4_A6F8_009027BEE0E0_.wvu.Cols" localSheetId="0" hidden="1">#REF!,#REF!,#REF!</definedName>
    <definedName name="Z_5A868EA0_ED63_11D4_A6F8_009027BEE0E0_.wvu.Cols" hidden="1">#REF!,#REF!,#REF!</definedName>
    <definedName name="Z_5A868EA0_ED63_11D4_A6F8_009027BEE0E0_.wvu.FilterData" localSheetId="0" hidden="1">#REF!</definedName>
    <definedName name="Z_5A868EA0_ED63_11D4_A6F8_009027BEE0E0_.wvu.FilterData" hidden="1">#REF!</definedName>
    <definedName name="Z_5A868EA0_ED63_11D4_A6F8_009027BEE0E0_.wvu.PrintArea" localSheetId="0" hidden="1">#REF!</definedName>
    <definedName name="Z_5A868EA0_ED63_11D4_A6F8_009027BEE0E0_.wvu.PrintArea" hidden="1">#REF!</definedName>
    <definedName name="Z_5A868EA0_ED63_11D4_A6F8_009027BEE0E0_.wvu.Rows" localSheetId="0" hidden="1">#REF!,#REF!</definedName>
    <definedName name="Z_5A868EA0_ED63_11D4_A6F8_009027BEE0E0_.wvu.Rows" hidden="1">#REF!,#REF!</definedName>
    <definedName name="Z_6E40955B_C2F5_11D5_A6F7_009027BEE7F1_.wvu.Cols" localSheetId="0" hidden="1">#REF!,#REF!,#REF!</definedName>
    <definedName name="Z_6E40955B_C2F5_11D5_A6F7_009027BEE7F1_.wvu.Cols" hidden="1">#REF!,#REF!,#REF!</definedName>
    <definedName name="Z_6E40955B_C2F5_11D5_A6F7_009027BEE7F1_.wvu.FilterData" localSheetId="0" hidden="1">#REF!</definedName>
    <definedName name="Z_6E40955B_C2F5_11D5_A6F7_009027BEE7F1_.wvu.FilterData" hidden="1">#REF!</definedName>
    <definedName name="Z_6E40955B_C2F5_11D5_A6F7_009027BEE7F1_.wvu.PrintArea" localSheetId="0" hidden="1">#REF!</definedName>
    <definedName name="Z_6E40955B_C2F5_11D5_A6F7_009027BEE7F1_.wvu.PrintArea" hidden="1">#REF!</definedName>
    <definedName name="Z_6E40955B_C2F5_11D5_A6F7_009027BEE7F1_.wvu.PrintTitles" localSheetId="0" hidden="1">#REF!</definedName>
    <definedName name="Z_6E40955B_C2F5_11D5_A6F7_009027BEE7F1_.wvu.PrintTitles" hidden="1">#REF!</definedName>
    <definedName name="Z_6E40955B_C2F5_11D5_A6F7_009027BEE7F1_.wvu.Rows" localSheetId="0" hidden="1">#REF!,#REF!</definedName>
    <definedName name="Z_6E40955B_C2F5_11D5_A6F7_009027BEE7F1_.wvu.Rows" hidden="1">#REF!,#REF!</definedName>
    <definedName name="Z_901DD601_3312_11D5_8F89_00010215A1CA_.wvu.Rows" localSheetId="0" hidden="1">#REF!,#REF!</definedName>
    <definedName name="Z_901DD601_3312_11D5_8F89_00010215A1CA_.wvu.Rows" hidden="1">#REF!,#REF!</definedName>
    <definedName name="Z_A158D6E1_ED44_11D4_A6F7_00508B654028_.wvu.Cols" localSheetId="0" hidden="1">#REF!,#REF!</definedName>
    <definedName name="Z_A158D6E1_ED44_11D4_A6F7_00508B654028_.wvu.Cols" hidden="1">#REF!,#REF!</definedName>
    <definedName name="Z_A158D6E1_ED44_11D4_A6F7_00508B654028_.wvu.FilterData" localSheetId="0" hidden="1">#REF!</definedName>
    <definedName name="Z_A158D6E1_ED44_11D4_A6F7_00508B654028_.wvu.FilterData" hidden="1">#REF!</definedName>
    <definedName name="Z_A158D6E1_ED44_11D4_A6F7_00508B654028_.wvu.PrintArea" localSheetId="0" hidden="1">#REF!</definedName>
    <definedName name="Z_A158D6E1_ED44_11D4_A6F7_00508B654028_.wvu.PrintArea" hidden="1">#REF!</definedName>
    <definedName name="Z_A158D6E1_ED44_11D4_A6F7_00508B654028_.wvu.Rows" localSheetId="0" hidden="1">#REF!,#REF!</definedName>
    <definedName name="Z_A158D6E1_ED44_11D4_A6F7_00508B654028_.wvu.Rows" hidden="1">#REF!,#REF!</definedName>
    <definedName name="Z_ADA92181_C3E4_11D5_A6F7_00508B6A7686_.wvu.Cols" localSheetId="0" hidden="1">#REF!,#REF!,#REF!</definedName>
    <definedName name="Z_ADA92181_C3E4_11D5_A6F7_00508B6A7686_.wvu.Cols" hidden="1">#REF!,#REF!,#REF!</definedName>
    <definedName name="Z_ADA92181_C3E4_11D5_A6F7_00508B6A7686_.wvu.FilterData" localSheetId="0" hidden="1">#REF!</definedName>
    <definedName name="Z_ADA92181_C3E4_11D5_A6F7_00508B6A7686_.wvu.FilterData" hidden="1">#REF!</definedName>
    <definedName name="Z_ADA92181_C3E4_11D5_A6F7_00508B6A7686_.wvu.PrintArea" localSheetId="0" hidden="1">#REF!</definedName>
    <definedName name="Z_ADA92181_C3E4_11D5_A6F7_00508B6A7686_.wvu.PrintArea" hidden="1">#REF!</definedName>
    <definedName name="Z_ADA92181_C3E4_11D5_A6F7_00508B6A7686_.wvu.PrintTitles" localSheetId="0" hidden="1">#REF!</definedName>
    <definedName name="Z_ADA92181_C3E4_11D5_A6F7_00508B6A7686_.wvu.PrintTitles" hidden="1">#REF!</definedName>
    <definedName name="Z_ADA92181_C3E4_11D5_A6F7_00508B6A7686_.wvu.Rows" localSheetId="0" hidden="1">#REF!,#REF!</definedName>
    <definedName name="Z_ADA92181_C3E4_11D5_A6F7_00508B6A7686_.wvu.Rows" hidden="1">#REF!,#REF!</definedName>
    <definedName name="Z_D4FBBAF2_ED2F_11D4_A6F7_00508B6540C5_.wvu.FilterData" localSheetId="0" hidden="1">#REF!</definedName>
    <definedName name="Z_D4FBBAF2_ED2F_11D4_A6F7_00508B6540C5_.wvu.FilterData" hidden="1">#REF!</definedName>
    <definedName name="Z_D9E68341_C2F0_11D5_A6F7_00508B6540C5_.wvu.Cols" localSheetId="0" hidden="1">#REF!,#REF!,#REF!</definedName>
    <definedName name="Z_D9E68341_C2F0_11D5_A6F7_00508B6540C5_.wvu.Cols" hidden="1">#REF!,#REF!,#REF!</definedName>
    <definedName name="Z_D9E68341_C2F0_11D5_A6F7_00508B6540C5_.wvu.FilterData" localSheetId="0" hidden="1">#REF!</definedName>
    <definedName name="Z_D9E68341_C2F0_11D5_A6F7_00508B6540C5_.wvu.FilterData" hidden="1">#REF!</definedName>
    <definedName name="Z_D9E68341_C2F0_11D5_A6F7_00508B6540C5_.wvu.PrintArea" localSheetId="0" hidden="1">#REF!</definedName>
    <definedName name="Z_D9E68341_C2F0_11D5_A6F7_00508B6540C5_.wvu.PrintArea" hidden="1">#REF!</definedName>
    <definedName name="Z_D9E68341_C2F0_11D5_A6F7_00508B6540C5_.wvu.PrintTitles" localSheetId="0" hidden="1">#REF!</definedName>
    <definedName name="Z_D9E68341_C2F0_11D5_A6F7_00508B6540C5_.wvu.PrintTitles" hidden="1">#REF!</definedName>
    <definedName name="Z_D9E68341_C2F0_11D5_A6F7_00508B6540C5_.wvu.Rows" localSheetId="0" hidden="1">#REF!</definedName>
    <definedName name="Z_D9E68341_C2F0_11D5_A6F7_00508B6540C5_.wvu.Rows" hidden="1">#REF!</definedName>
    <definedName name="Z_E27C24B6_A63E_4640_BF2C_85F8952CA7BD_.wvu.PrintArea" localSheetId="0" hidden="1">СВОД!$A$1:$C$22</definedName>
    <definedName name="ааа" hidden="1">{"'Лист1'!$A$1:$W$63"}</definedName>
    <definedName name="авыав" hidden="1">{"Страница 1",#N/A,FALSE,"Модель Интенсивника";"Страница 3",#N/A,FALSE,"Модель Интенсивника"}</definedName>
    <definedName name="авып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нализ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ым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бб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пк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уув" hidden="1">{#N/A,#N/A,TRUE,"Лист1";#N/A,#N/A,TRUE,"Лист2";#N/A,#N/A,TRUE,"Лист3"}</definedName>
    <definedName name="вы" hidden="1">{"'Лист1'!$A$1:$W$63"}</definedName>
    <definedName name="вы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е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ьц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р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а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д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е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л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е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кг" hidden="1">{"'Лист1'!$A$1:$W$63"}</definedName>
    <definedName name="ж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оп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запас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ндцкавг98" hidden="1">{#N/A,#N/A,TRUE,"Лист1";#N/A,#N/A,TRUE,"Лист2";#N/A,#N/A,TRUE,"Лист3"}</definedName>
    <definedName name="ипе" hidden="1">{"'Лист1'!$A$1:$W$63"}</definedName>
    <definedName name="иря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т" hidden="1">{"'Лист1'!$A$1:$W$63"}</definedName>
    <definedName name="Итог3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йй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ак" hidden="1">{"'Лист1'!$A$1:$W$63"}</definedName>
    <definedName name="кеппппппппппп" hidden="1">{#N/A,#N/A,TRUE,"Лист1";#N/A,#N/A,TRUE,"Лист2";#N/A,#N/A,TRUE,"Лист3"}</definedName>
    <definedName name="копи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отельн" hidden="1">{"'Лист1'!$A$1:$W$63"}</definedName>
    <definedName name="КПП1" hidden="1">{"'Лист1'!$A$1:$W$63"}</definedName>
    <definedName name="к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имит" hidden="1">{#N/A,#N/A,FALSE,"Себестоимсть-97"}</definedName>
    <definedName name="л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ь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аха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и" hidden="1">{"'Лист1'!$A$1:$W$63"}</definedName>
    <definedName name="мит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п" hidden="1">{"'Лист1'!$A$1:$W$63"}</definedName>
    <definedName name="Налог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епне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н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б" hidden="1">{"'Лист1'!$A$1:$W$63"}</definedName>
    <definedName name="_xlnm.Print_Area" localSheetId="0">СВОД!$A$1:$G$87</definedName>
    <definedName name="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ёт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па" hidden="1">{"konoplin - Личное представление",#N/A,TRUE,"ФинПлан_1кв";"konoplin - Личное представление",#N/A,TRUE,"ФинПлан_2кв"}</definedName>
    <definedName name="папр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рпы" hidden="1">{"'Лист1'!$A$1:$W$63"}</definedName>
    <definedName name="пимф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л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нлнееен" hidden="1">{#N/A,#N/A,FALSE,"Себестоимсть-97"}</definedName>
    <definedName name="потери" hidden="1">{"'Лист1'!$A$1:$W$63"}</definedName>
    <definedName name="пп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ибыль3" hidden="1">{#N/A,#N/A,TRUE,"Лист1";#N/A,#N/A,TRUE,"Лист2";#N/A,#N/A,TRUE,"Лист3"}</definedName>
    <definedName name="про" hidden="1">{"'Лист1'!$A$1:$W$63"}</definedName>
    <definedName name="прочие" hidden="1">{"'Лист1'!$A$1:$W$63"}</definedName>
    <definedName name="прочие3" hidden="1">{"'Лист1'!$A$1:$W$63"}</definedName>
    <definedName name="прочие4" hidden="1">{"'Лист1'!$A$1:$W$63"}</definedName>
    <definedName name="прочие5" hidden="1">{"'Лист1'!$A$1:$W$63"}</definedName>
    <definedName name="прочие6" hidden="1">{"'Лист1'!$A$1:$W$63"}</definedName>
    <definedName name="прочие7" hidden="1">{"'Лист1'!$A$1:$W$63"}</definedName>
    <definedName name="пыпыппывапа" localSheetId="0" hidden="1">#REF!,#REF!,#REF!</definedName>
    <definedName name="пыпыппывапа" hidden="1">#REF!,#REF!,#REF!</definedName>
    <definedName name="ра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еестр" hidden="1">{"'Лист1'!$A$1:$W$63"}</definedName>
    <definedName name="реп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с1" hidden="1">{#N/A,#N/A,TRUE,"Лист1";#N/A,#N/A,TRUE,"Лист2";#N/A,#N/A,TRUE,"Лист3"}</definedName>
    <definedName name="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рлпмо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р" hidden="1">{"Страница 1",#N/A,FALSE,"Модель Интенсивника";"Страница 2",#N/A,FALSE,"Модель Интенсивника";"Страница 3",#N/A,FALSE,"Модель Интенсивника"}</definedName>
    <definedName name="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6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лоыр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и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п" hidden="1">{#N/A,#N/A,TRUE,"Лист1";#N/A,#N/A,TRUE,"Лист2";#N/A,#N/A,TRUE,"Лист3"}</definedName>
    <definedName name="т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у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" hidden="1">{"konoplin - Личное представление",#N/A,TRUE,"ФинПлан_1кв";"konoplin - Личное представление",#N/A,TRUE,"ФинПлан_2кв"}</definedName>
    <definedName name="фа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едя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н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м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фыа" hidden="1">{"Страница 1",#N/A,FALSE,"Модель Интенсивника";"Страница 2",#N/A,FALSE,"Модель Интенсивника";"Страница 3",#N/A,FALSE,"Модель Интенсивника"}</definedName>
    <definedName name="ц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к" hidden="1">{"'Лист1'!$A$1:$W$63"}</definedName>
    <definedName name="цц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чер" hidden="1">{"'Лист1'!$A$1:$W$63"}</definedName>
    <definedName name="ч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ыуаы" hidden="1">{#N/A,#N/A,TRUE,"Лист1";#N/A,#N/A,TRUE,"Лист2";#N/A,#N/A,TRUE,"Лист3"}</definedName>
    <definedName name="ы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ы" hidden="1">{#N/A,#N/A,FALSE,"Себестоимсть-97"}</definedName>
    <definedName name="Электро_на_ХВО" hidden="1">{"'Лист1'!$A$1:$W$63"}</definedName>
    <definedName name="эээ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ю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E87" i="1"/>
  <c r="D87" i="1"/>
  <c r="C87" i="1"/>
  <c r="C86" i="1"/>
  <c r="F83" i="1"/>
  <c r="E83" i="1"/>
  <c r="D83" i="1"/>
  <c r="C83" i="1"/>
  <c r="D82" i="1"/>
  <c r="F81" i="1"/>
  <c r="E81" i="1"/>
  <c r="D81" i="1"/>
  <c r="C80" i="1"/>
  <c r="C81" i="1" s="1"/>
  <c r="F78" i="1"/>
  <c r="F79" i="1" s="1"/>
  <c r="E78" i="1"/>
  <c r="E79" i="1" s="1"/>
  <c r="D78" i="1"/>
  <c r="D79" i="1" s="1"/>
  <c r="C78" i="1"/>
  <c r="C79" i="1" s="1"/>
  <c r="F76" i="1"/>
  <c r="F77" i="1" s="1"/>
  <c r="E76" i="1"/>
  <c r="E77" i="1" s="1"/>
  <c r="D76" i="1"/>
  <c r="D77" i="1" s="1"/>
  <c r="C76" i="1"/>
  <c r="C77" i="1" s="1"/>
  <c r="F75" i="1"/>
  <c r="E75" i="1"/>
  <c r="C75" i="1"/>
  <c r="D74" i="1"/>
  <c r="D75" i="1" s="1"/>
  <c r="F72" i="1"/>
  <c r="F73" i="1" s="1"/>
  <c r="E72" i="1"/>
  <c r="E73" i="1" s="1"/>
  <c r="D72" i="1"/>
  <c r="D73" i="1" s="1"/>
  <c r="C72" i="1"/>
  <c r="C73" i="1" s="1"/>
  <c r="E71" i="1"/>
  <c r="F70" i="1"/>
  <c r="F71" i="1" s="1"/>
  <c r="E70" i="1"/>
  <c r="D70" i="1"/>
  <c r="D71" i="1" s="1"/>
  <c r="F69" i="1"/>
  <c r="E69" i="1"/>
  <c r="D69" i="1"/>
  <c r="C68" i="1"/>
  <c r="C69" i="1" s="1"/>
  <c r="F67" i="1"/>
  <c r="E67" i="1"/>
  <c r="D67" i="1"/>
  <c r="C66" i="1"/>
  <c r="C67" i="1" s="1"/>
  <c r="F63" i="1"/>
  <c r="F64" i="1" s="1"/>
  <c r="E63" i="1"/>
  <c r="E64" i="1" s="1"/>
  <c r="D63" i="1"/>
  <c r="D64" i="1" s="1"/>
  <c r="C63" i="1"/>
  <c r="F60" i="1"/>
  <c r="F56" i="1" s="1"/>
  <c r="E60" i="1"/>
  <c r="D60" i="1"/>
  <c r="C60" i="1"/>
  <c r="C61" i="1" s="1"/>
  <c r="F57" i="1"/>
  <c r="E57" i="1"/>
  <c r="D57" i="1"/>
  <c r="F52" i="1"/>
  <c r="F51" i="1"/>
  <c r="E51" i="1"/>
  <c r="F50" i="1"/>
  <c r="E50" i="1"/>
  <c r="D50" i="1"/>
  <c r="F49" i="1"/>
  <c r="E49" i="1"/>
  <c r="D49" i="1"/>
  <c r="C49" i="1"/>
  <c r="F48" i="1"/>
  <c r="E48" i="1"/>
  <c r="E47" i="1" s="1"/>
  <c r="D48" i="1"/>
  <c r="D47" i="1" s="1"/>
  <c r="C48" i="1"/>
  <c r="C47" i="1"/>
  <c r="F45" i="1"/>
  <c r="F44" i="1"/>
  <c r="E43" i="1"/>
  <c r="D43" i="1"/>
  <c r="C43" i="1"/>
  <c r="F42" i="1"/>
  <c r="F41" i="1"/>
  <c r="F40" i="1"/>
  <c r="E40" i="1"/>
  <c r="E39" i="1" s="1"/>
  <c r="D40" i="1"/>
  <c r="C40" i="1"/>
  <c r="D39" i="1"/>
  <c r="C39" i="1"/>
  <c r="B39" i="1"/>
  <c r="F38" i="1"/>
  <c r="E38" i="1"/>
  <c r="F37" i="1"/>
  <c r="F36" i="1" s="1"/>
  <c r="E37" i="1"/>
  <c r="E36" i="1"/>
  <c r="D36" i="1"/>
  <c r="C36" i="1"/>
  <c r="F35" i="1"/>
  <c r="E35" i="1"/>
  <c r="F34" i="1"/>
  <c r="F33" i="1" s="1"/>
  <c r="E34" i="1"/>
  <c r="D33" i="1"/>
  <c r="C33" i="1"/>
  <c r="B32" i="1"/>
  <c r="F31" i="1"/>
  <c r="E31" i="1"/>
  <c r="D31" i="1"/>
  <c r="F30" i="1"/>
  <c r="F29" i="1" s="1"/>
  <c r="E30" i="1"/>
  <c r="E29" i="1" s="1"/>
  <c r="D30" i="1"/>
  <c r="C29" i="1"/>
  <c r="F28" i="1"/>
  <c r="E28" i="1"/>
  <c r="D28" i="1"/>
  <c r="F27" i="1"/>
  <c r="E27" i="1"/>
  <c r="E26" i="1" s="1"/>
  <c r="D27" i="1"/>
  <c r="D26" i="1" s="1"/>
  <c r="C26" i="1"/>
  <c r="B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C18" i="1" s="1"/>
  <c r="F18" i="1"/>
  <c r="E18" i="1"/>
  <c r="D18" i="1"/>
  <c r="B18" i="1"/>
  <c r="F17" i="1"/>
  <c r="F15" i="1" s="1"/>
  <c r="E17" i="1"/>
  <c r="D17" i="1"/>
  <c r="C17" i="1"/>
  <c r="F16" i="1"/>
  <c r="E16" i="1"/>
  <c r="E15" i="1" s="1"/>
  <c r="D16" i="1"/>
  <c r="C16" i="1"/>
  <c r="C15" i="1" s="1"/>
  <c r="D15" i="1"/>
  <c r="F14" i="1"/>
  <c r="E14" i="1"/>
  <c r="D14" i="1"/>
  <c r="C14" i="1"/>
  <c r="F13" i="1"/>
  <c r="E13" i="1"/>
  <c r="D13" i="1"/>
  <c r="C13" i="1"/>
  <c r="F12" i="1"/>
  <c r="C12" i="1"/>
  <c r="E25" i="1" l="1"/>
  <c r="C32" i="1"/>
  <c r="F58" i="1"/>
  <c r="D32" i="1"/>
  <c r="F32" i="1"/>
  <c r="C10" i="1"/>
  <c r="C11" i="1"/>
  <c r="D12" i="1"/>
  <c r="D11" i="1" s="1"/>
  <c r="C9" i="1"/>
  <c r="F26" i="1"/>
  <c r="F25" i="1" s="1"/>
  <c r="C25" i="1"/>
  <c r="D29" i="1"/>
  <c r="D10" i="1" s="1"/>
  <c r="F47" i="1"/>
  <c r="E12" i="1"/>
  <c r="E11" i="1" s="1"/>
  <c r="C56" i="1"/>
  <c r="E10" i="1"/>
  <c r="E33" i="1"/>
  <c r="E32" i="1" s="1"/>
  <c r="F43" i="1"/>
  <c r="F39" i="1" s="1"/>
  <c r="F10" i="1"/>
  <c r="F11" i="1"/>
  <c r="C85" i="1"/>
  <c r="E56" i="1"/>
  <c r="E58" i="1" s="1"/>
  <c r="C64" i="1"/>
  <c r="C57" i="1"/>
  <c r="C58" i="1" s="1"/>
  <c r="D56" i="1"/>
  <c r="D58" i="1" s="1"/>
  <c r="D9" i="1" l="1"/>
  <c r="E8" i="1"/>
  <c r="E54" i="1" s="1"/>
  <c r="E61" i="1" s="1"/>
  <c r="D25" i="1"/>
  <c r="D8" i="1"/>
  <c r="D54" i="1" s="1"/>
  <c r="E9" i="1"/>
  <c r="F9" i="1"/>
  <c r="C8" i="1"/>
  <c r="D61" i="1"/>
  <c r="D62" i="1" s="1"/>
  <c r="D86" i="1" s="1"/>
  <c r="D85" i="1"/>
  <c r="C84" i="1"/>
  <c r="F8" i="1"/>
  <c r="F54" i="1" s="1"/>
  <c r="F61" i="1" s="1"/>
  <c r="E62" i="1"/>
  <c r="E86" i="1" s="1"/>
  <c r="E85" i="1"/>
  <c r="F85" i="1" l="1"/>
  <c r="F62" i="1"/>
  <c r="F86" i="1" s="1"/>
  <c r="E84" i="1"/>
  <c r="D84" i="1"/>
  <c r="F84" i="1" l="1"/>
</calcChain>
</file>

<file path=xl/sharedStrings.xml><?xml version="1.0" encoding="utf-8"?>
<sst xmlns="http://schemas.openxmlformats.org/spreadsheetml/2006/main" count="125" uniqueCount="83">
  <si>
    <t>Расчет амортизации основных средств (ОС) и нематериальных активов (НМА) на 2025-2028 гг.</t>
  </si>
  <si>
    <t>руб. без НДС</t>
  </si>
  <si>
    <t>№ п/п</t>
  </si>
  <si>
    <t>Наименование</t>
  </si>
  <si>
    <t>Комментарий</t>
  </si>
  <si>
    <t>план</t>
  </si>
  <si>
    <t>1.</t>
  </si>
  <si>
    <t>ИТОГО АМОРТИЗАЦИЯ по регулируемому виду деятельности, в том числе</t>
  </si>
  <si>
    <t>1.А</t>
  </si>
  <si>
    <t>Амортизация ОС</t>
  </si>
  <si>
    <t>1.Б</t>
  </si>
  <si>
    <t>Амортизация НМА</t>
  </si>
  <si>
    <t>1.1.</t>
  </si>
  <si>
    <t>Амортизация от фактически введенных ОС и НМА до 01.03.2025</t>
  </si>
  <si>
    <t>1.1.1.</t>
  </si>
  <si>
    <t>1.1.1.1.</t>
  </si>
  <si>
    <t>амортизация ОС (сч.44)</t>
  </si>
  <si>
    <t>1.1.1.2.</t>
  </si>
  <si>
    <t>амортизация ОС (сч.25,26)</t>
  </si>
  <si>
    <t>1.1.2.</t>
  </si>
  <si>
    <t>1.1.2.1.</t>
  </si>
  <si>
    <t>амортизация НМА (сч.44)</t>
  </si>
  <si>
    <t>1.1.2.2.</t>
  </si>
  <si>
    <t>амортизация НМА (сч.25,26)</t>
  </si>
  <si>
    <t>1.2.</t>
  </si>
  <si>
    <t>1.2.1.</t>
  </si>
  <si>
    <t>1.2.1.1.</t>
  </si>
  <si>
    <t>1.2.1.2.</t>
  </si>
  <si>
    <t>1.2.2.</t>
  </si>
  <si>
    <t>1.2.2.1.</t>
  </si>
  <si>
    <t>1.2.2.2.</t>
  </si>
  <si>
    <t>1.3.</t>
  </si>
  <si>
    <t>1.3.1.</t>
  </si>
  <si>
    <t>1.3.1.1.</t>
  </si>
  <si>
    <t>1.3.1.2.</t>
  </si>
  <si>
    <t>1.3.2.</t>
  </si>
  <si>
    <t>1.3.2.1.</t>
  </si>
  <si>
    <t>1.3.2.2.</t>
  </si>
  <si>
    <t>1.4.</t>
  </si>
  <si>
    <t>1.4.1.</t>
  </si>
  <si>
    <t>1.4.1.1.</t>
  </si>
  <si>
    <t>1.4.1.2.</t>
  </si>
  <si>
    <t>1.4.2.</t>
  </si>
  <si>
    <t>1.4.2.1.</t>
  </si>
  <si>
    <t>1.4.2.2.</t>
  </si>
  <si>
    <t>1.5.</t>
  </si>
  <si>
    <t>1.5.1.</t>
  </si>
  <si>
    <t>1.5.1.1.</t>
  </si>
  <si>
    <t>1.5.1.2.</t>
  </si>
  <si>
    <t>1.5.2.</t>
  </si>
  <si>
    <t>1.5.2.1.</t>
  </si>
  <si>
    <t>1.5.2.2.</t>
  </si>
  <si>
    <t>2.</t>
  </si>
  <si>
    <t>Справочно амортизация ИСУ, в том числе:</t>
  </si>
  <si>
    <t>2.1.</t>
  </si>
  <si>
    <t>Амортизация ОС и НМА от фактического ввода до 01.03.2025</t>
  </si>
  <si>
    <t>2.2.</t>
  </si>
  <si>
    <t>Амортизация ОС и НМА от планируемого ввода в 2025 году</t>
  </si>
  <si>
    <t>2.3.</t>
  </si>
  <si>
    <t>Амортизация ОС и НМА от планируемого ввода в 2026 году</t>
  </si>
  <si>
    <t>2.4.</t>
  </si>
  <si>
    <t>Амортизация ОС и НМА от планируемого ввода в 2027 году</t>
  </si>
  <si>
    <t>2.5.</t>
  </si>
  <si>
    <t>Амортизация ОС и НМА от планируемого ввода в 2028 году</t>
  </si>
  <si>
    <t>Амортизация кроме ИСУ</t>
  </si>
  <si>
    <t>ИТОГО проекты в ИПРОРВД 2025-2028</t>
  </si>
  <si>
    <t>ИСУ (Р_1 + Р_5 + Р_6)</t>
  </si>
  <si>
    <t>кроме ИСУ</t>
  </si>
  <si>
    <t>P_1 Построение интеллектуальной системы учета ИСУ (2025-2028 гг.)</t>
  </si>
  <si>
    <t>амортизация в тарифе</t>
  </si>
  <si>
    <t>капвложения из прибыли</t>
  </si>
  <si>
    <t>Р_4 Приобретение компьютерной техники (2025-2028 гг.)</t>
  </si>
  <si>
    <t>прочая амортизация</t>
  </si>
  <si>
    <t>P_5 Развитие информационного вычислительного комплекса (ИВК) (2025)</t>
  </si>
  <si>
    <t>P_6 Развитие системы управления потоками сбора и передачи данных "Пионер" (СУП СПД Пионер) (2025)</t>
  </si>
  <si>
    <t>P_7 Развитие ИТ платформы расчетов и взаимодействия с физическими лицами в 2025-2028 гг.</t>
  </si>
  <si>
    <t>P_8 Развитие системы «Единый биллинг юридических лиц» в 2025-2028 гг.</t>
  </si>
  <si>
    <t>Р_9 Приобретение лицензий на право пользования антивирусной программой Касперский (2026)</t>
  </si>
  <si>
    <t>Р_10 Развитие системы "CRM юридических лиц" (2025-2028 г.)</t>
  </si>
  <si>
    <t>Р_11 Развитие каналов взаимодействия с клиентами (2025-2028 гг.)</t>
  </si>
  <si>
    <t>O_1 "Приобретение серверов (2025 г.)"</t>
  </si>
  <si>
    <t>O_2 "Приобретение лицензий системы ФЭУ в 2026 г."</t>
  </si>
  <si>
    <t>ИТОГО по источникам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</si>
</sst>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4" fontId="5" fillId="0" borderId="0" xfId="1" applyNumberFormat="1" applyFont="1"/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0" fontId="6" fillId="0" borderId="11" xfId="1" applyFont="1" applyBorder="1" applyAlignment="1">
      <alignment vertical="center" wrapText="1"/>
    </xf>
    <xf numFmtId="3" fontId="7" fillId="0" borderId="3" xfId="1" applyNumberFormat="1" applyFont="1" applyBorder="1" applyAlignment="1">
      <alignment vertical="center"/>
    </xf>
    <xf numFmtId="3" fontId="7" fillId="0" borderId="4" xfId="1" applyNumberFormat="1" applyFont="1" applyBorder="1" applyAlignment="1">
      <alignment vertical="center"/>
    </xf>
    <xf numFmtId="3" fontId="7" fillId="0" borderId="5" xfId="1" applyNumberFormat="1" applyFont="1" applyBorder="1" applyAlignment="1">
      <alignment vertical="center"/>
    </xf>
    <xf numFmtId="3" fontId="3" fillId="0" borderId="9" xfId="1" applyNumberFormat="1" applyFont="1" applyBorder="1" applyAlignment="1">
      <alignment horizontal="left" vertical="center" wrapText="1"/>
    </xf>
    <xf numFmtId="0" fontId="4" fillId="0" borderId="0" xfId="1" applyFont="1"/>
    <xf numFmtId="0" fontId="8" fillId="0" borderId="12" xfId="1" applyFont="1" applyBorder="1" applyAlignment="1">
      <alignment horizontal="left" vertical="center"/>
    </xf>
    <xf numFmtId="0" fontId="8" fillId="0" borderId="13" xfId="1" applyFont="1" applyBorder="1" applyAlignment="1">
      <alignment vertical="center" wrapText="1"/>
    </xf>
    <xf numFmtId="3" fontId="9" fillId="0" borderId="15" xfId="1" applyNumberFormat="1" applyFont="1" applyBorder="1" applyAlignment="1">
      <alignment vertical="center"/>
    </xf>
    <xf numFmtId="3" fontId="9" fillId="0" borderId="16" xfId="1" applyNumberFormat="1" applyFont="1" applyBorder="1" applyAlignment="1">
      <alignment vertical="center"/>
    </xf>
    <xf numFmtId="3" fontId="3" fillId="0" borderId="17" xfId="1" applyNumberFormat="1" applyFont="1" applyBorder="1" applyAlignment="1">
      <alignment horizontal="left" vertical="center" wrapText="1"/>
    </xf>
    <xf numFmtId="0" fontId="8" fillId="0" borderId="18" xfId="1" applyFont="1" applyBorder="1" applyAlignment="1">
      <alignment horizontal="left" vertical="center"/>
    </xf>
    <xf numFmtId="0" fontId="8" fillId="0" borderId="19" xfId="1" applyFont="1" applyBorder="1" applyAlignment="1">
      <alignment vertical="center" wrapText="1"/>
    </xf>
    <xf numFmtId="3" fontId="9" fillId="0" borderId="21" xfId="1" applyNumberFormat="1" applyFont="1" applyBorder="1" applyAlignment="1">
      <alignment vertical="center"/>
    </xf>
    <xf numFmtId="3" fontId="9" fillId="0" borderId="22" xfId="1" applyNumberFormat="1" applyFont="1" applyBorder="1" applyAlignment="1">
      <alignment vertical="center"/>
    </xf>
    <xf numFmtId="3" fontId="3" fillId="0" borderId="23" xfId="1" applyNumberFormat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/>
    </xf>
    <xf numFmtId="0" fontId="4" fillId="0" borderId="11" xfId="1" applyFont="1" applyBorder="1" applyAlignment="1">
      <alignment vertical="center" wrapText="1"/>
    </xf>
    <xf numFmtId="3" fontId="10" fillId="0" borderId="3" xfId="1" applyNumberFormat="1" applyFont="1" applyBorder="1" applyAlignment="1">
      <alignment vertical="center"/>
    </xf>
    <xf numFmtId="3" fontId="10" fillId="0" borderId="4" xfId="1" applyNumberFormat="1" applyFont="1" applyBorder="1" applyAlignment="1">
      <alignment vertical="center"/>
    </xf>
    <xf numFmtId="3" fontId="10" fillId="0" borderId="5" xfId="1" applyNumberFormat="1" applyFont="1" applyBorder="1" applyAlignment="1">
      <alignment vertical="center"/>
    </xf>
    <xf numFmtId="3" fontId="3" fillId="0" borderId="6" xfId="1" applyNumberFormat="1" applyFont="1" applyBorder="1"/>
    <xf numFmtId="3" fontId="3" fillId="0" borderId="0" xfId="1" applyNumberFormat="1" applyFont="1"/>
    <xf numFmtId="0" fontId="3" fillId="0" borderId="12" xfId="1" applyFont="1" applyBorder="1" applyAlignment="1">
      <alignment horizontal="left" vertical="center"/>
    </xf>
    <xf numFmtId="0" fontId="3" fillId="0" borderId="13" xfId="1" applyFont="1" applyBorder="1" applyAlignment="1">
      <alignment vertical="center" wrapText="1"/>
    </xf>
    <xf numFmtId="3" fontId="11" fillId="0" borderId="14" xfId="1" applyNumberFormat="1" applyFont="1" applyBorder="1" applyAlignment="1">
      <alignment vertical="center"/>
    </xf>
    <xf numFmtId="3" fontId="11" fillId="0" borderId="15" xfId="1" applyNumberFormat="1" applyFont="1" applyBorder="1" applyAlignment="1">
      <alignment vertical="center"/>
    </xf>
    <xf numFmtId="3" fontId="11" fillId="0" borderId="16" xfId="1" applyNumberFormat="1" applyFont="1" applyBorder="1" applyAlignment="1">
      <alignment vertical="center"/>
    </xf>
    <xf numFmtId="3" fontId="3" fillId="0" borderId="24" xfId="1" applyNumberFormat="1" applyFont="1" applyBorder="1"/>
    <xf numFmtId="0" fontId="3" fillId="0" borderId="25" xfId="1" applyFont="1" applyBorder="1" applyAlignment="1">
      <alignment horizontal="center" vertical="center"/>
    </xf>
    <xf numFmtId="0" fontId="3" fillId="0" borderId="26" xfId="1" applyFont="1" applyBorder="1" applyAlignment="1">
      <alignment horizontal="left" vertical="center" wrapText="1" indent="3"/>
    </xf>
    <xf numFmtId="3" fontId="11" fillId="2" borderId="27" xfId="1" applyNumberFormat="1" applyFont="1" applyFill="1" applyBorder="1" applyAlignment="1">
      <alignment vertical="center"/>
    </xf>
    <xf numFmtId="3" fontId="11" fillId="2" borderId="28" xfId="1" applyNumberFormat="1" applyFont="1" applyFill="1" applyBorder="1" applyAlignment="1">
      <alignment vertical="center"/>
    </xf>
    <xf numFmtId="3" fontId="11" fillId="2" borderId="29" xfId="1" applyNumberFormat="1" applyFont="1" applyFill="1" applyBorder="1" applyAlignment="1">
      <alignment vertical="center"/>
    </xf>
    <xf numFmtId="3" fontId="3" fillId="0" borderId="30" xfId="1" applyNumberFormat="1" applyFont="1" applyBorder="1"/>
    <xf numFmtId="0" fontId="3" fillId="0" borderId="25" xfId="1" applyFont="1" applyBorder="1" applyAlignment="1">
      <alignment horizontal="left" vertical="center"/>
    </xf>
    <xf numFmtId="0" fontId="3" fillId="0" borderId="26" xfId="1" applyFont="1" applyBorder="1" applyAlignment="1">
      <alignment vertical="center" wrapText="1"/>
    </xf>
    <xf numFmtId="3" fontId="11" fillId="0" borderId="27" xfId="1" applyNumberFormat="1" applyFont="1" applyBorder="1" applyAlignment="1">
      <alignment vertical="center"/>
    </xf>
    <xf numFmtId="3" fontId="11" fillId="0" borderId="28" xfId="1" applyNumberFormat="1" applyFont="1" applyBorder="1" applyAlignment="1">
      <alignment vertical="center"/>
    </xf>
    <xf numFmtId="3" fontId="11" fillId="0" borderId="29" xfId="1" applyNumberFormat="1" applyFont="1" applyBorder="1" applyAlignment="1">
      <alignment vertical="center"/>
    </xf>
    <xf numFmtId="0" fontId="3" fillId="0" borderId="18" xfId="1" applyFont="1" applyBorder="1" applyAlignment="1">
      <alignment horizontal="center" vertical="center"/>
    </xf>
    <xf numFmtId="0" fontId="3" fillId="0" borderId="19" xfId="1" applyFont="1" applyBorder="1" applyAlignment="1">
      <alignment horizontal="left" vertical="center" wrapText="1" indent="3"/>
    </xf>
    <xf numFmtId="3" fontId="11" fillId="2" borderId="20" xfId="1" applyNumberFormat="1" applyFont="1" applyFill="1" applyBorder="1" applyAlignment="1">
      <alignment vertical="center"/>
    </xf>
    <xf numFmtId="3" fontId="11" fillId="2" borderId="21" xfId="1" applyNumberFormat="1" applyFont="1" applyFill="1" applyBorder="1" applyAlignment="1">
      <alignment vertical="center"/>
    </xf>
    <xf numFmtId="3" fontId="11" fillId="2" borderId="22" xfId="1" applyNumberFormat="1" applyFont="1" applyFill="1" applyBorder="1" applyAlignment="1">
      <alignment vertical="center"/>
    </xf>
    <xf numFmtId="3" fontId="3" fillId="0" borderId="31" xfId="1" applyNumberFormat="1" applyFont="1" applyBorder="1"/>
    <xf numFmtId="3" fontId="3" fillId="0" borderId="13" xfId="1" applyNumberFormat="1" applyFont="1" applyBorder="1"/>
    <xf numFmtId="3" fontId="3" fillId="0" borderId="26" xfId="1" applyNumberFormat="1" applyFont="1" applyBorder="1"/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left" vertical="center" wrapText="1" indent="3"/>
    </xf>
    <xf numFmtId="3" fontId="3" fillId="0" borderId="19" xfId="1" applyNumberFormat="1" applyFont="1" applyBorder="1"/>
    <xf numFmtId="0" fontId="11" fillId="0" borderId="0" xfId="1" applyFont="1"/>
    <xf numFmtId="3" fontId="12" fillId="0" borderId="0" xfId="1" applyNumberFormat="1" applyFont="1"/>
    <xf numFmtId="0" fontId="6" fillId="0" borderId="32" xfId="1" applyFont="1" applyBorder="1" applyAlignment="1">
      <alignment vertical="center"/>
    </xf>
    <xf numFmtId="0" fontId="7" fillId="0" borderId="33" xfId="1" applyFont="1" applyBorder="1" applyAlignment="1">
      <alignment vertical="center"/>
    </xf>
    <xf numFmtId="3" fontId="7" fillId="0" borderId="34" xfId="1" applyNumberFormat="1" applyFont="1" applyBorder="1" applyAlignment="1">
      <alignment vertical="center"/>
    </xf>
    <xf numFmtId="3" fontId="7" fillId="0" borderId="35" xfId="1" applyNumberFormat="1" applyFont="1" applyBorder="1" applyAlignment="1">
      <alignment vertical="center"/>
    </xf>
    <xf numFmtId="0" fontId="3" fillId="0" borderId="36" xfId="1" applyFont="1" applyBorder="1"/>
    <xf numFmtId="0" fontId="11" fillId="0" borderId="25" xfId="1" applyFont="1" applyBorder="1" applyAlignment="1">
      <alignment vertical="center"/>
    </xf>
    <xf numFmtId="0" fontId="11" fillId="0" borderId="26" xfId="1" applyFont="1" applyBorder="1" applyAlignment="1">
      <alignment vertical="center"/>
    </xf>
    <xf numFmtId="0" fontId="3" fillId="0" borderId="30" xfId="1" applyFont="1" applyBorder="1"/>
    <xf numFmtId="0" fontId="11" fillId="0" borderId="18" xfId="1" applyFont="1" applyBorder="1" applyAlignment="1">
      <alignment vertical="center"/>
    </xf>
    <xf numFmtId="0" fontId="3" fillId="0" borderId="19" xfId="1" applyFont="1" applyBorder="1" applyAlignment="1">
      <alignment vertical="center"/>
    </xf>
    <xf numFmtId="3" fontId="11" fillId="0" borderId="21" xfId="1" applyNumberFormat="1" applyFont="1" applyBorder="1" applyAlignment="1">
      <alignment vertical="center"/>
    </xf>
    <xf numFmtId="3" fontId="11" fillId="0" borderId="22" xfId="1" applyNumberFormat="1" applyFont="1" applyBorder="1" applyAlignment="1">
      <alignment vertical="center"/>
    </xf>
    <xf numFmtId="0" fontId="3" fillId="0" borderId="31" xfId="1" applyFont="1" applyBorder="1"/>
    <xf numFmtId="0" fontId="7" fillId="0" borderId="34" xfId="1" applyFont="1" applyBorder="1" applyAlignment="1">
      <alignment vertical="center"/>
    </xf>
    <xf numFmtId="0" fontId="3" fillId="0" borderId="33" xfId="1" applyFont="1" applyBorder="1"/>
    <xf numFmtId="0" fontId="3" fillId="0" borderId="25" xfId="1" applyFont="1" applyBorder="1"/>
    <xf numFmtId="0" fontId="3" fillId="0" borderId="28" xfId="1" applyFont="1" applyBorder="1" applyAlignment="1">
      <alignment horizontal="right"/>
    </xf>
    <xf numFmtId="3" fontId="3" fillId="0" borderId="28" xfId="1" applyNumberFormat="1" applyFont="1" applyBorder="1" applyAlignment="1">
      <alignment horizontal="center" vertical="center"/>
    </xf>
    <xf numFmtId="0" fontId="3" fillId="0" borderId="26" xfId="1" applyFont="1" applyBorder="1"/>
    <xf numFmtId="0" fontId="3" fillId="0" borderId="18" xfId="1" applyFont="1" applyBorder="1"/>
    <xf numFmtId="0" fontId="3" fillId="0" borderId="21" xfId="1" applyFont="1" applyBorder="1" applyAlignment="1">
      <alignment horizontal="right"/>
    </xf>
    <xf numFmtId="3" fontId="3" fillId="0" borderId="21" xfId="1" applyNumberFormat="1" applyFont="1" applyBorder="1" applyAlignment="1">
      <alignment horizontal="center" vertical="center"/>
    </xf>
    <xf numFmtId="0" fontId="3" fillId="0" borderId="19" xfId="1" applyFont="1" applyBorder="1"/>
    <xf numFmtId="0" fontId="3" fillId="0" borderId="0" xfId="1" applyFont="1" applyAlignment="1">
      <alignment horizontal="right"/>
    </xf>
    <xf numFmtId="0" fontId="3" fillId="0" borderId="32" xfId="1" applyFont="1" applyBorder="1"/>
    <xf numFmtId="0" fontId="3" fillId="0" borderId="34" xfId="1" applyFont="1" applyBorder="1"/>
    <xf numFmtId="3" fontId="3" fillId="0" borderId="34" xfId="1" applyNumberFormat="1" applyFont="1" applyBorder="1" applyAlignment="1">
      <alignment horizontal="center" vertical="center"/>
    </xf>
    <xf numFmtId="0" fontId="13" fillId="0" borderId="28" xfId="1" applyFont="1" applyBorder="1" applyAlignment="1">
      <alignment horizontal="right"/>
    </xf>
    <xf numFmtId="3" fontId="13" fillId="0" borderId="28" xfId="1" applyNumberFormat="1" applyFont="1" applyBorder="1" applyAlignment="1">
      <alignment vertical="center"/>
    </xf>
    <xf numFmtId="0" fontId="13" fillId="0" borderId="21" xfId="1" applyFont="1" applyBorder="1" applyAlignment="1">
      <alignment horizontal="right"/>
    </xf>
    <xf numFmtId="3" fontId="13" fillId="0" borderId="21" xfId="1" applyNumberFormat="1" applyFont="1" applyBorder="1" applyAlignment="1">
      <alignment vertical="center"/>
    </xf>
    <xf numFmtId="0" fontId="3" fillId="0" borderId="34" xfId="1" applyFont="1" applyBorder="1" applyAlignment="1">
      <alignment wrapText="1"/>
    </xf>
    <xf numFmtId="0" fontId="4" fillId="0" borderId="34" xfId="1" applyFont="1" applyBorder="1"/>
    <xf numFmtId="3" fontId="4" fillId="0" borderId="34" xfId="1" applyNumberFormat="1" applyFont="1" applyBorder="1"/>
    <xf numFmtId="3" fontId="3" fillId="0" borderId="28" xfId="1" applyNumberFormat="1" applyFont="1" applyBorder="1"/>
  </cellXfs>
  <cellStyles count="2">
    <cellStyle name="Обычный" xfId="0" builtinId="0"/>
    <cellStyle name="Обычный 29" xfId="1" xr:uid="{81992276-07DC-44CE-B43C-A8E0EA93DF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8;&#1072;&#1088;&#1080;&#1092;%202026\4.%20&#1056;&#1072;&#1089;&#1095;&#1077;&#1090;&#1099;%20&#1053;&#1042;&#1042;%20&#1080;%20&#1057;&#1053;%20&#1085;&#1072;%202026%20&#1075;&#1086;&#1076;\&#1076;&#1083;&#1103;%20&#1048;&#1055;&#1056;&#1054;&#1056;&#1042;&#1044;%202025-2028\&#1056;&#1072;&#1089;&#1095;&#1077;&#1090;%20&#1072;&#1084;&#1086;&#1088;&#1090;&#1080;&#1079;&#1072;&#1094;&#1080;&#1080;%20&#1054;&#1057;%20&#1080;%20&#1053;&#1052;&#1040;_2025-20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tiserver\obmen\&#1055;&#1083;&#1072;&#1085;&#1086;&#1074;&#1086;-&#1101;&#1082;&#1086;&#1085;&#1086;&#1084;&#1080;&#1095;&#1077;&#1089;&#1082;&#1080;&#1081;%20&#1086;&#1090;&#1076;&#1077;&#1083;\&#1053;&#1072;%202008%20&#1075;%20%20&#1073;&#1077;&#1079;%20&#1087;&#1072;&#1088;&#1086;&#1083;&#1077;&#1081;\&#1089;%20&#1052;&#1059;&#1055;%20&#1058;&#1069;&#1050;\TSET.NET.2008%20%2007.08.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mp\Temporary%20Internet%20Files\Content.IE5\31VXR87H\&#1048;&#1085;&#1074;&#1077;&#1089;&#1090;&#1087;&#1088;&#1086;&#1075;&#1088;&#1072;&#1084;&#1084;&#1099;\&#1092;&#1086;&#1088;&#1084;&#1072;&#1090;%20&#1045;&#1048;&#1040;&#1057;%20&#1085;&#1072;%202007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Ввод ОС и НМА"/>
      <sheetName val="расчет амортизации ОС"/>
      <sheetName val="расчет амортизации НМА"/>
      <sheetName val="на 01.01.2025"/>
      <sheetName val="расчет амортизации НМА_старый"/>
      <sheetName val="на 01.01.2025 (сч.44,25,26)"/>
      <sheetName val="на 01.01.2025 (сч.20)"/>
      <sheetName val="Лист1"/>
    </sheetNames>
    <sheetDataSet>
      <sheetData sheetId="0"/>
      <sheetData sheetId="1">
        <row r="92">
          <cell r="AL92">
            <v>29614228.84</v>
          </cell>
        </row>
        <row r="93">
          <cell r="AL93">
            <v>10833325.140000001</v>
          </cell>
        </row>
        <row r="94">
          <cell r="AL94">
            <v>40678026.300000004</v>
          </cell>
        </row>
        <row r="95">
          <cell r="AL95">
            <v>14363529.030000001</v>
          </cell>
        </row>
        <row r="96">
          <cell r="AL96">
            <v>4762661.32</v>
          </cell>
        </row>
        <row r="97">
          <cell r="AL97">
            <v>2150698</v>
          </cell>
        </row>
        <row r="98">
          <cell r="AL98">
            <v>1294464</v>
          </cell>
        </row>
        <row r="99">
          <cell r="AL99">
            <v>98100</v>
          </cell>
        </row>
        <row r="100">
          <cell r="AL100">
            <v>2582186</v>
          </cell>
        </row>
        <row r="101">
          <cell r="AL101">
            <v>1186592</v>
          </cell>
        </row>
        <row r="102">
          <cell r="BC102">
            <v>146241805.98483697</v>
          </cell>
        </row>
        <row r="103">
          <cell r="BC103">
            <v>194989074.64644927</v>
          </cell>
        </row>
        <row r="104">
          <cell r="BC104">
            <v>97494537.323224634</v>
          </cell>
        </row>
        <row r="105">
          <cell r="BC105">
            <v>48747268.661612317</v>
          </cell>
        </row>
        <row r="106">
          <cell r="BC106">
            <v>5850600</v>
          </cell>
        </row>
        <row r="107">
          <cell r="BC107">
            <v>2344650</v>
          </cell>
        </row>
        <row r="108">
          <cell r="BC108">
            <v>1962450</v>
          </cell>
        </row>
        <row r="109">
          <cell r="BC109">
            <v>102330</v>
          </cell>
        </row>
        <row r="110">
          <cell r="BT110">
            <v>38954133.084019244</v>
          </cell>
        </row>
        <row r="111">
          <cell r="BT111">
            <v>51938844.112025656</v>
          </cell>
        </row>
        <row r="112">
          <cell r="BT112">
            <v>25969422.056012828</v>
          </cell>
        </row>
        <row r="113">
          <cell r="BT113">
            <v>12984711.028006414</v>
          </cell>
        </row>
        <row r="114">
          <cell r="BT114">
            <v>6347304</v>
          </cell>
        </row>
        <row r="115">
          <cell r="BT115">
            <v>2543706</v>
          </cell>
        </row>
        <row r="116">
          <cell r="BT116">
            <v>1993500</v>
          </cell>
        </row>
        <row r="117">
          <cell r="BT117">
            <v>106230</v>
          </cell>
        </row>
        <row r="118">
          <cell r="CK118">
            <v>40703140.601917803</v>
          </cell>
        </row>
        <row r="119">
          <cell r="CK119">
            <v>54270854.135890402</v>
          </cell>
        </row>
        <row r="120">
          <cell r="CK120">
            <v>27135427.067945201</v>
          </cell>
        </row>
        <row r="121">
          <cell r="CK121">
            <v>13567713.5339726</v>
          </cell>
        </row>
        <row r="122">
          <cell r="CK122">
            <v>6874256</v>
          </cell>
        </row>
        <row r="123">
          <cell r="CK123">
            <v>2754884</v>
          </cell>
        </row>
        <row r="124">
          <cell r="CK124">
            <v>110280</v>
          </cell>
        </row>
        <row r="125">
          <cell r="CK125">
            <v>2159000</v>
          </cell>
        </row>
        <row r="426">
          <cell r="AL426">
            <v>7453000</v>
          </cell>
        </row>
        <row r="427">
          <cell r="BC427">
            <v>8005025.0000000009</v>
          </cell>
        </row>
        <row r="428">
          <cell r="BT428">
            <v>8034521.04</v>
          </cell>
        </row>
        <row r="429">
          <cell r="BC429">
            <v>46534796.674999997</v>
          </cell>
        </row>
        <row r="430">
          <cell r="AL430">
            <v>20558868</v>
          </cell>
        </row>
        <row r="431">
          <cell r="CK431">
            <v>8355901.8900000006</v>
          </cell>
        </row>
        <row r="432">
          <cell r="BC432">
            <v>3227143.9499999997</v>
          </cell>
        </row>
      </sheetData>
      <sheetData sheetId="2">
        <row r="6">
          <cell r="OR6">
            <v>5048565.96</v>
          </cell>
          <cell r="OS6">
            <v>1853787.2399999993</v>
          </cell>
          <cell r="OT6">
            <v>2129629.4700000007</v>
          </cell>
          <cell r="WC6">
            <v>5030927.1800000006</v>
          </cell>
          <cell r="WD6">
            <v>1142279.0599999996</v>
          </cell>
          <cell r="WE6">
            <v>2072814.7700000003</v>
          </cell>
          <cell r="ADN6">
            <v>5001504.29</v>
          </cell>
          <cell r="ADO6">
            <v>805871.44000000006</v>
          </cell>
          <cell r="ADP6">
            <v>1830284.25</v>
          </cell>
          <cell r="AKY6">
            <v>4999643.04</v>
          </cell>
          <cell r="AKZ6">
            <v>783421.08</v>
          </cell>
          <cell r="ALA6">
            <v>1808809.08</v>
          </cell>
        </row>
        <row r="10">
          <cell r="OQ10">
            <v>4999643.04</v>
          </cell>
          <cell r="WB10">
            <v>4999643.04</v>
          </cell>
          <cell r="ADM10">
            <v>4999643.04</v>
          </cell>
          <cell r="AKX10">
            <v>4999643.04</v>
          </cell>
        </row>
        <row r="1220">
          <cell r="OR1220">
            <v>6197581.4399999967</v>
          </cell>
          <cell r="OS1220">
            <v>1602695.4000000001</v>
          </cell>
          <cell r="OT1220">
            <v>1820338.4500000011</v>
          </cell>
          <cell r="WC1220">
            <v>4999614.3699999955</v>
          </cell>
          <cell r="WD1220">
            <v>52733.750000000029</v>
          </cell>
          <cell r="WE1220">
            <v>1.0400000000000003</v>
          </cell>
          <cell r="ADN1220">
            <v>4999613.76</v>
          </cell>
          <cell r="ADO1220">
            <v>21972.47</v>
          </cell>
          <cell r="ADP1220">
            <v>0</v>
          </cell>
          <cell r="AKY1220">
            <v>4999613.76</v>
          </cell>
          <cell r="AKZ1220">
            <v>0</v>
          </cell>
          <cell r="ALA1220">
            <v>0</v>
          </cell>
        </row>
        <row r="1221">
          <cell r="OQ1221">
            <v>534861.84</v>
          </cell>
          <cell r="WB1221">
            <v>534861.84</v>
          </cell>
          <cell r="ADM1221">
            <v>534861.84</v>
          </cell>
          <cell r="AKX1221">
            <v>534861.84</v>
          </cell>
        </row>
        <row r="1222">
          <cell r="OQ1222">
            <v>840497.15999999992</v>
          </cell>
          <cell r="WB1222">
            <v>840497.15999999992</v>
          </cell>
          <cell r="ADM1222">
            <v>840497.15999999992</v>
          </cell>
          <cell r="AKX1222">
            <v>840497.15999999992</v>
          </cell>
        </row>
        <row r="1223">
          <cell r="OQ1223">
            <v>1001781.6000000001</v>
          </cell>
          <cell r="WB1223">
            <v>1001781.6000000001</v>
          </cell>
          <cell r="ADM1223">
            <v>1001781.6000000001</v>
          </cell>
          <cell r="AKX1223">
            <v>1001781.6000000001</v>
          </cell>
        </row>
        <row r="1224">
          <cell r="OQ1224">
            <v>612592.67999999993</v>
          </cell>
          <cell r="WB1224">
            <v>612592.67999999993</v>
          </cell>
          <cell r="ADM1224">
            <v>612592.67999999993</v>
          </cell>
          <cell r="AKX1224">
            <v>612592.67999999993</v>
          </cell>
        </row>
        <row r="1225">
          <cell r="OQ1225">
            <v>421853.64</v>
          </cell>
          <cell r="WB1225">
            <v>421853.64</v>
          </cell>
          <cell r="ADM1225">
            <v>421853.64</v>
          </cell>
          <cell r="AKX1225">
            <v>421853.64</v>
          </cell>
        </row>
        <row r="1226">
          <cell r="OQ1226">
            <v>601184.88</v>
          </cell>
          <cell r="WB1226">
            <v>601184.88</v>
          </cell>
          <cell r="ADM1226">
            <v>601184.88</v>
          </cell>
          <cell r="AKX1226">
            <v>601184.88</v>
          </cell>
        </row>
        <row r="1227">
          <cell r="OQ1227">
            <v>583837.67999999993</v>
          </cell>
          <cell r="WB1227">
            <v>583837.67999999993</v>
          </cell>
          <cell r="ADM1227">
            <v>583837.67999999993</v>
          </cell>
          <cell r="AKX1227">
            <v>583837.67999999993</v>
          </cell>
        </row>
        <row r="1228">
          <cell r="OQ1228">
            <v>297846.59999999998</v>
          </cell>
          <cell r="WB1228">
            <v>297846.59999999998</v>
          </cell>
          <cell r="ADM1228">
            <v>297846.59999999998</v>
          </cell>
          <cell r="AKX1228">
            <v>297846.59999999998</v>
          </cell>
        </row>
        <row r="1229">
          <cell r="OQ1229">
            <v>105157.68</v>
          </cell>
          <cell r="WB1229">
            <v>105157.68</v>
          </cell>
          <cell r="ADM1229">
            <v>105157.68</v>
          </cell>
          <cell r="AKX1229">
            <v>105157.68</v>
          </cell>
        </row>
        <row r="1420">
          <cell r="OR1420">
            <v>8289679.2000000002</v>
          </cell>
          <cell r="OS1420">
            <v>2383345.3200000031</v>
          </cell>
          <cell r="OT1420">
            <v>11433351.480000004</v>
          </cell>
          <cell r="WC1420">
            <v>8289675.9999999972</v>
          </cell>
          <cell r="WD1420">
            <v>2383342.4400000032</v>
          </cell>
          <cell r="WE1420">
            <v>11433342.159999996</v>
          </cell>
          <cell r="ADN1420">
            <v>7746844.7999999989</v>
          </cell>
          <cell r="ADO1420">
            <v>1903344.3600000022</v>
          </cell>
          <cell r="ADP1420">
            <v>8408801.9199999962</v>
          </cell>
          <cell r="AKY1420">
            <v>7746844.6699999981</v>
          </cell>
          <cell r="AKZ1420">
            <v>1903344.3600000022</v>
          </cell>
          <cell r="ALA1420">
            <v>8142247.1199999982</v>
          </cell>
        </row>
        <row r="1421">
          <cell r="OQ1421">
            <v>378637.80000000005</v>
          </cell>
          <cell r="WB1421">
            <v>378637.80000000005</v>
          </cell>
          <cell r="ADM1421">
            <v>378637.80000000005</v>
          </cell>
          <cell r="AKX1421">
            <v>378637.80000000005</v>
          </cell>
        </row>
        <row r="1422">
          <cell r="OQ1422">
            <v>1631894.88</v>
          </cell>
          <cell r="WB1422">
            <v>1631894.88</v>
          </cell>
          <cell r="ADM1422">
            <v>1631894.88</v>
          </cell>
          <cell r="AKX1422">
            <v>1631894.88</v>
          </cell>
        </row>
        <row r="1423">
          <cell r="OQ1423">
            <v>597635.04</v>
          </cell>
          <cell r="WB1423">
            <v>597635.04</v>
          </cell>
          <cell r="ADM1423">
            <v>597635.04</v>
          </cell>
          <cell r="AKX1423">
            <v>597635.04</v>
          </cell>
        </row>
        <row r="1424">
          <cell r="OQ1424">
            <v>868109.76</v>
          </cell>
          <cell r="WB1424">
            <v>868109.76</v>
          </cell>
          <cell r="ADM1424">
            <v>868109.76</v>
          </cell>
          <cell r="AKX1424">
            <v>868109.76</v>
          </cell>
        </row>
        <row r="1425">
          <cell r="OQ1425">
            <v>487717.55999999994</v>
          </cell>
          <cell r="WB1425">
            <v>487717.55999999994</v>
          </cell>
          <cell r="ADM1425">
            <v>487717.55999999994</v>
          </cell>
          <cell r="AKX1425">
            <v>487717.55999999994</v>
          </cell>
        </row>
        <row r="1426">
          <cell r="OQ1426">
            <v>626367.24</v>
          </cell>
          <cell r="WB1426">
            <v>626367.24</v>
          </cell>
          <cell r="ADM1426">
            <v>626367.24</v>
          </cell>
          <cell r="AKX1426">
            <v>626367.24</v>
          </cell>
        </row>
        <row r="1427">
          <cell r="OQ1427">
            <v>1332099.8400000001</v>
          </cell>
          <cell r="WB1427">
            <v>1332099.8400000001</v>
          </cell>
          <cell r="ADM1427">
            <v>1332099.8400000001</v>
          </cell>
          <cell r="AKX1427">
            <v>1332099.8400000001</v>
          </cell>
        </row>
        <row r="1440">
          <cell r="OQ1440">
            <v>16472.88</v>
          </cell>
          <cell r="WB1440">
            <v>16472.88</v>
          </cell>
          <cell r="ADM1440">
            <v>16472.88</v>
          </cell>
          <cell r="AKX1440">
            <v>16472.88</v>
          </cell>
        </row>
        <row r="1441">
          <cell r="OQ1441">
            <v>10151.76</v>
          </cell>
          <cell r="WB1441">
            <v>10151.76</v>
          </cell>
          <cell r="ADM1441">
            <v>10151.76</v>
          </cell>
          <cell r="AKX1441">
            <v>10151.76</v>
          </cell>
        </row>
        <row r="1442">
          <cell r="OQ1442">
            <v>150070.08000000002</v>
          </cell>
          <cell r="WB1442">
            <v>150070.08000000002</v>
          </cell>
          <cell r="ADM1442">
            <v>150070.08000000002</v>
          </cell>
          <cell r="AKX1442">
            <v>150070.08000000002</v>
          </cell>
        </row>
        <row r="1443">
          <cell r="OQ1443">
            <v>1375752.3599999999</v>
          </cell>
          <cell r="WB1443">
            <v>1375752.3599999999</v>
          </cell>
          <cell r="ADM1443">
            <v>1375752.3599999999</v>
          </cell>
          <cell r="AKX1443">
            <v>1375752.23</v>
          </cell>
        </row>
        <row r="1673">
          <cell r="OR1673">
            <v>19107425.280000001</v>
          </cell>
          <cell r="OS1673">
            <v>3576906.6</v>
          </cell>
          <cell r="OT1673">
            <v>9102907.3200000003</v>
          </cell>
          <cell r="WC1673">
            <v>19107425.280000001</v>
          </cell>
          <cell r="WD1673">
            <v>3576906.6</v>
          </cell>
          <cell r="WE1673">
            <v>9102907.3200000003</v>
          </cell>
          <cell r="ADN1673">
            <v>19107425.280000001</v>
          </cell>
          <cell r="ADO1673">
            <v>3576906.6</v>
          </cell>
          <cell r="ADP1673">
            <v>9102907.3200000003</v>
          </cell>
          <cell r="AKY1673">
            <v>19107425.280000001</v>
          </cell>
          <cell r="AKZ1673">
            <v>3576906.6</v>
          </cell>
          <cell r="ALA1673">
            <v>469179.95999999996</v>
          </cell>
        </row>
        <row r="1674">
          <cell r="OQ1674">
            <v>3280412.4000000004</v>
          </cell>
          <cell r="WB1674">
            <v>3280412.4000000004</v>
          </cell>
          <cell r="ADM1674">
            <v>3280412.4000000004</v>
          </cell>
          <cell r="AKX1674">
            <v>3280412.4000000004</v>
          </cell>
        </row>
        <row r="1675">
          <cell r="OQ1675">
            <v>659154.12</v>
          </cell>
          <cell r="WB1675">
            <v>659154.12</v>
          </cell>
          <cell r="ADM1675">
            <v>659154.12</v>
          </cell>
          <cell r="AKX1675">
            <v>659154.12</v>
          </cell>
        </row>
        <row r="1676">
          <cell r="OQ1676">
            <v>967629.11999999988</v>
          </cell>
          <cell r="WB1676">
            <v>967629.11999999988</v>
          </cell>
          <cell r="ADM1676">
            <v>967629.11999999988</v>
          </cell>
          <cell r="AKX1676">
            <v>967629.11999999988</v>
          </cell>
        </row>
        <row r="1677">
          <cell r="OQ1677">
            <v>1105913.8800000001</v>
          </cell>
          <cell r="WB1677">
            <v>1105913.8800000001</v>
          </cell>
          <cell r="ADM1677">
            <v>1105913.8800000001</v>
          </cell>
          <cell r="AKX1677">
            <v>1105913.8800000001</v>
          </cell>
        </row>
        <row r="1678">
          <cell r="OQ1678">
            <v>2236597.3199999998</v>
          </cell>
          <cell r="WB1678">
            <v>2236597.3199999998</v>
          </cell>
          <cell r="ADM1678">
            <v>2236597.3199999998</v>
          </cell>
          <cell r="AKX1678">
            <v>2236597.3199999998</v>
          </cell>
        </row>
        <row r="1696">
          <cell r="OQ1696">
            <v>3300906.12</v>
          </cell>
          <cell r="WB1696">
            <v>3300906.12</v>
          </cell>
          <cell r="ADM1696">
            <v>3300906.12</v>
          </cell>
          <cell r="AKX1696">
            <v>3300906.12</v>
          </cell>
        </row>
        <row r="1710">
          <cell r="OQ1710">
            <v>3614685.7199999997</v>
          </cell>
          <cell r="WB1710">
            <v>3614685.7199999997</v>
          </cell>
          <cell r="ADM1710">
            <v>3614685.7199999997</v>
          </cell>
          <cell r="AKX1710">
            <v>3614685.7199999997</v>
          </cell>
        </row>
        <row r="1711">
          <cell r="OQ1711">
            <v>3942126.5999999996</v>
          </cell>
          <cell r="WB1711">
            <v>3942126.5999999996</v>
          </cell>
          <cell r="ADM1711">
            <v>3942126.5999999996</v>
          </cell>
          <cell r="AKX1711">
            <v>3942126.5999999996</v>
          </cell>
        </row>
        <row r="1714">
          <cell r="OR1714">
            <v>3617414.7399999998</v>
          </cell>
          <cell r="OS1714">
            <v>0</v>
          </cell>
          <cell r="OT1714">
            <v>0</v>
          </cell>
          <cell r="WC1714">
            <v>4044755.4</v>
          </cell>
          <cell r="WD1714">
            <v>0</v>
          </cell>
          <cell r="WE1714">
            <v>0</v>
          </cell>
          <cell r="ADN1714">
            <v>4044755.4</v>
          </cell>
          <cell r="ADO1714">
            <v>0</v>
          </cell>
          <cell r="ADP1714">
            <v>0</v>
          </cell>
          <cell r="AKY1714">
            <v>4044755.4</v>
          </cell>
          <cell r="AKZ1714">
            <v>0</v>
          </cell>
          <cell r="ALA1714">
            <v>0</v>
          </cell>
        </row>
        <row r="1715">
          <cell r="OQ1715">
            <v>2714637.6399999997</v>
          </cell>
          <cell r="WB1715">
            <v>2961422.88</v>
          </cell>
          <cell r="ADM1715">
            <v>2961422.88</v>
          </cell>
          <cell r="AKX1715">
            <v>2961422.88</v>
          </cell>
        </row>
        <row r="1716">
          <cell r="OQ1716">
            <v>902777.1</v>
          </cell>
          <cell r="WB1716">
            <v>1083332.52</v>
          </cell>
          <cell r="ADM1716">
            <v>1083332.52</v>
          </cell>
          <cell r="AKX1716">
            <v>1083332.52</v>
          </cell>
        </row>
        <row r="1726">
          <cell r="OR1726">
            <v>2432678.38</v>
          </cell>
          <cell r="OS1726">
            <v>0</v>
          </cell>
          <cell r="OT1726">
            <v>2541350.1300000004</v>
          </cell>
          <cell r="WC1726">
            <v>5980421.6399999997</v>
          </cell>
          <cell r="WD1726">
            <v>0</v>
          </cell>
          <cell r="WE1726">
            <v>9337289.4000000004</v>
          </cell>
          <cell r="ADN1726">
            <v>5980421.6399999997</v>
          </cell>
          <cell r="ADO1726">
            <v>0</v>
          </cell>
          <cell r="ADP1726">
            <v>9337289.4000000004</v>
          </cell>
          <cell r="AKY1726">
            <v>5980421.6399999997</v>
          </cell>
          <cell r="AKZ1726">
            <v>0</v>
          </cell>
          <cell r="ALA1726">
            <v>6795939.0700000003</v>
          </cell>
        </row>
        <row r="1727">
          <cell r="OQ1727">
            <v>2033901.2999999998</v>
          </cell>
          <cell r="WB1727">
            <v>4067802.5999999996</v>
          </cell>
          <cell r="ADM1727">
            <v>4067802.5999999996</v>
          </cell>
          <cell r="AKX1727">
            <v>4067802.5999999996</v>
          </cell>
        </row>
        <row r="1728">
          <cell r="OQ1728">
            <v>359088.24</v>
          </cell>
          <cell r="WB1728">
            <v>1436352.96</v>
          </cell>
          <cell r="ADM1728">
            <v>1436352.96</v>
          </cell>
          <cell r="AKX1728">
            <v>1436352.96</v>
          </cell>
        </row>
        <row r="1729">
          <cell r="OQ1729">
            <v>39688.839999999997</v>
          </cell>
          <cell r="WB1729">
            <v>476266.07999999996</v>
          </cell>
          <cell r="ADM1729">
            <v>476266.07999999996</v>
          </cell>
          <cell r="AKX1729">
            <v>476266.07999999996</v>
          </cell>
        </row>
        <row r="1738">
          <cell r="WC1738">
            <v>23561179.920000002</v>
          </cell>
          <cell r="WD1738">
            <v>0</v>
          </cell>
          <cell r="WE1738">
            <v>889447.24</v>
          </cell>
          <cell r="ADN1738">
            <v>48747268.799999997</v>
          </cell>
          <cell r="ADO1738">
            <v>0</v>
          </cell>
          <cell r="ADP1738">
            <v>2668341.7199999997</v>
          </cell>
          <cell r="AKY1738">
            <v>48747268.799999997</v>
          </cell>
          <cell r="AKZ1738">
            <v>0</v>
          </cell>
          <cell r="ALA1738">
            <v>2668341.7199999997</v>
          </cell>
        </row>
        <row r="1739">
          <cell r="WB1739">
            <v>10968135.48</v>
          </cell>
          <cell r="ADM1739">
            <v>14624180.640000001</v>
          </cell>
          <cell r="AKX1739">
            <v>14624180.640000001</v>
          </cell>
        </row>
        <row r="1740">
          <cell r="WB1740">
            <v>9749453.7599999998</v>
          </cell>
          <cell r="ADM1740">
            <v>19498907.52</v>
          </cell>
          <cell r="AKX1740">
            <v>19498907.52</v>
          </cell>
        </row>
        <row r="1741">
          <cell r="WB1741">
            <v>2437363.44</v>
          </cell>
          <cell r="ADM1741">
            <v>9749453.7599999998</v>
          </cell>
          <cell r="AKX1741">
            <v>9749453.7599999998</v>
          </cell>
        </row>
        <row r="1742">
          <cell r="WB1742">
            <v>406227.24</v>
          </cell>
          <cell r="ADM1742">
            <v>4874726.88</v>
          </cell>
          <cell r="AKX1742">
            <v>4874726.88</v>
          </cell>
        </row>
        <row r="1750">
          <cell r="ADN1750">
            <v>6275943.7000000002</v>
          </cell>
          <cell r="ADO1750">
            <v>0</v>
          </cell>
          <cell r="ADP1750">
            <v>892724.56</v>
          </cell>
          <cell r="AKY1750">
            <v>12984711.120000001</v>
          </cell>
          <cell r="AKZ1750">
            <v>0</v>
          </cell>
          <cell r="ALA1750">
            <v>2678173.6800000002</v>
          </cell>
        </row>
        <row r="1751">
          <cell r="ADM1751">
            <v>2921560.0200000005</v>
          </cell>
          <cell r="AKX1751">
            <v>3895413.3600000003</v>
          </cell>
        </row>
        <row r="1752">
          <cell r="ADM1752">
            <v>2596942.2000000002</v>
          </cell>
          <cell r="AKX1752">
            <v>5193884.4000000004</v>
          </cell>
        </row>
        <row r="1753">
          <cell r="ADM1753">
            <v>649235.55000000005</v>
          </cell>
          <cell r="AKX1753">
            <v>2596942.2000000002</v>
          </cell>
        </row>
        <row r="1754">
          <cell r="ADM1754">
            <v>108205.93</v>
          </cell>
          <cell r="AKX1754">
            <v>1298471.1599999999</v>
          </cell>
        </row>
        <row r="1763">
          <cell r="AKY1763">
            <v>6557728.2399999993</v>
          </cell>
          <cell r="AKZ1763">
            <v>0</v>
          </cell>
          <cell r="ALA1763">
            <v>928433.56</v>
          </cell>
        </row>
        <row r="1764">
          <cell r="AKX1764">
            <v>3052735.56</v>
          </cell>
        </row>
        <row r="1765">
          <cell r="AKX1765">
            <v>2713542.7199999997</v>
          </cell>
        </row>
        <row r="1766">
          <cell r="AKX1766">
            <v>678385.67999999993</v>
          </cell>
        </row>
        <row r="1767">
          <cell r="AKX1767">
            <v>113064.28</v>
          </cell>
        </row>
      </sheetData>
      <sheetData sheetId="3">
        <row r="6">
          <cell r="FK6">
            <v>11381373.158601869</v>
          </cell>
          <cell r="FL6">
            <v>407461.07499999995</v>
          </cell>
          <cell r="FM6">
            <v>19607557.426639516</v>
          </cell>
          <cell r="LT6">
            <v>10938100.862080123</v>
          </cell>
          <cell r="LU6">
            <v>395059.19499999983</v>
          </cell>
          <cell r="LV6">
            <v>15255392.315769942</v>
          </cell>
          <cell r="SB6">
            <v>10844150.780340996</v>
          </cell>
          <cell r="SC6">
            <v>258638.51499999987</v>
          </cell>
          <cell r="SD6">
            <v>6267673.3862047242</v>
          </cell>
          <cell r="YJ6">
            <v>10753829.588865822</v>
          </cell>
          <cell r="YK6">
            <v>258638.51499999987</v>
          </cell>
          <cell r="YL6">
            <v>4756270.5976332966</v>
          </cell>
        </row>
        <row r="159">
          <cell r="FK159">
            <v>0</v>
          </cell>
          <cell r="FL159">
            <v>0</v>
          </cell>
          <cell r="FM159">
            <v>0</v>
          </cell>
          <cell r="LT159">
            <v>0</v>
          </cell>
          <cell r="LU159">
            <v>0</v>
          </cell>
          <cell r="LV159">
            <v>0</v>
          </cell>
          <cell r="SB159">
            <v>0</v>
          </cell>
          <cell r="SC159">
            <v>0</v>
          </cell>
          <cell r="SD159">
            <v>0</v>
          </cell>
          <cell r="YJ159">
            <v>0</v>
          </cell>
          <cell r="YK159">
            <v>0</v>
          </cell>
          <cell r="YL159">
            <v>0</v>
          </cell>
        </row>
        <row r="179">
          <cell r="FK179">
            <v>418671.67611336033</v>
          </cell>
          <cell r="FL179">
            <v>0</v>
          </cell>
          <cell r="FM179">
            <v>0</v>
          </cell>
          <cell r="LT179">
            <v>2297789.4412955465</v>
          </cell>
          <cell r="LU179">
            <v>0</v>
          </cell>
          <cell r="LV179">
            <v>0</v>
          </cell>
          <cell r="SB179">
            <v>2297789.4412955465</v>
          </cell>
          <cell r="SC179">
            <v>0</v>
          </cell>
          <cell r="SD179">
            <v>0</v>
          </cell>
          <cell r="YJ179">
            <v>2297789.441295546</v>
          </cell>
          <cell r="YK179">
            <v>0</v>
          </cell>
          <cell r="YL179">
            <v>0</v>
          </cell>
        </row>
        <row r="188">
          <cell r="LT188">
            <v>643801.69230769237</v>
          </cell>
          <cell r="LU188">
            <v>0</v>
          </cell>
          <cell r="LV188">
            <v>6732094.8673611116</v>
          </cell>
          <cell r="SB188">
            <v>4808114.153846154</v>
          </cell>
          <cell r="SC188">
            <v>0</v>
          </cell>
          <cell r="SD188">
            <v>16587313.541666672</v>
          </cell>
          <cell r="YJ188">
            <v>4808114.153846154</v>
          </cell>
          <cell r="YK188">
            <v>0</v>
          </cell>
          <cell r="YL188">
            <v>16587313.541666672</v>
          </cell>
        </row>
        <row r="196">
          <cell r="SB196">
            <v>239687.38067382452</v>
          </cell>
          <cell r="SC196">
            <v>0</v>
          </cell>
          <cell r="SD196">
            <v>0</v>
          </cell>
          <cell r="YJ196">
            <v>1791842.1032210293</v>
          </cell>
          <cell r="YK196">
            <v>0</v>
          </cell>
          <cell r="YL196">
            <v>0</v>
          </cell>
        </row>
        <row r="203">
          <cell r="YJ203">
            <v>309620.89949887939</v>
          </cell>
          <cell r="YK203">
            <v>0</v>
          </cell>
          <cell r="YL203">
            <v>0</v>
          </cell>
        </row>
      </sheetData>
      <sheetData sheetId="4"/>
      <sheetData sheetId="5">
        <row r="170">
          <cell r="OO170">
            <v>20000.04</v>
          </cell>
          <cell r="VZ170">
            <v>20000.04</v>
          </cell>
          <cell r="ADK170">
            <v>20000.04</v>
          </cell>
        </row>
        <row r="171">
          <cell r="OO171">
            <v>441320.28</v>
          </cell>
          <cell r="VZ171">
            <v>441320.28</v>
          </cell>
          <cell r="ADK171">
            <v>441320.28</v>
          </cell>
        </row>
      </sheetData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Лист1"/>
      <sheetName val="Лист2"/>
      <sheetName val="свод"/>
      <sheetName val="16"/>
      <sheetName val="17"/>
      <sheetName val="17 (2)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  <sheetName val="17_1"/>
      <sheetName val="Ф_1 _для АО_энерго_"/>
      <sheetName val="Ф_2 _для АО_энерго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5">
          <cell r="AB15">
            <v>826.01900000000001</v>
          </cell>
        </row>
        <row r="16">
          <cell r="AB16">
            <v>591.66899999999998</v>
          </cell>
        </row>
        <row r="17">
          <cell r="AC17">
            <v>908.43399999999997</v>
          </cell>
        </row>
        <row r="20">
          <cell r="Z20">
            <v>826.01900000000001</v>
          </cell>
          <cell r="AA20">
            <v>598.66899999999998</v>
          </cell>
          <cell r="AB20">
            <v>24.018000000000001</v>
          </cell>
          <cell r="AC20">
            <v>0.45300000000000001</v>
          </cell>
        </row>
        <row r="25">
          <cell r="Z25">
            <v>0</v>
          </cell>
          <cell r="AA25">
            <v>7</v>
          </cell>
          <cell r="AB25">
            <v>470.95800000000003</v>
          </cell>
          <cell r="AC25">
            <v>753.53700000000003</v>
          </cell>
        </row>
      </sheetData>
      <sheetData sheetId="6" refreshError="1">
        <row r="15">
          <cell r="AB15">
            <v>226.327</v>
          </cell>
        </row>
        <row r="16">
          <cell r="AB16">
            <v>162.114</v>
          </cell>
        </row>
        <row r="17">
          <cell r="AC17">
            <v>248.90899999999999</v>
          </cell>
        </row>
        <row r="20">
          <cell r="Z20">
            <v>226.327</v>
          </cell>
          <cell r="AA20">
            <v>164.03399999999999</v>
          </cell>
          <cell r="AB20">
            <v>6.5810000000000004</v>
          </cell>
          <cell r="AC20">
            <v>0.124</v>
          </cell>
        </row>
        <row r="21">
          <cell r="AB21">
            <v>17.073</v>
          </cell>
          <cell r="AC21">
            <v>42.566000000000003</v>
          </cell>
        </row>
        <row r="25">
          <cell r="Z25">
            <v>0</v>
          </cell>
          <cell r="AA25">
            <v>1.92</v>
          </cell>
          <cell r="AB25">
            <v>129.042</v>
          </cell>
          <cell r="AC25">
            <v>206.46700000000001</v>
          </cell>
        </row>
      </sheetData>
      <sheetData sheetId="7" refreshError="1"/>
      <sheetData sheetId="8" refreshError="1"/>
      <sheetData sheetId="9" refreshError="1">
        <row r="10">
          <cell r="E10">
            <v>0</v>
          </cell>
        </row>
        <row r="15">
          <cell r="I15">
            <v>17680.89</v>
          </cell>
        </row>
        <row r="16">
          <cell r="G16">
            <v>4664.63</v>
          </cell>
          <cell r="I16">
            <v>13992.918936899985</v>
          </cell>
        </row>
        <row r="18">
          <cell r="G18">
            <v>233.47</v>
          </cell>
        </row>
        <row r="25">
          <cell r="G25">
            <v>23661</v>
          </cell>
        </row>
        <row r="26">
          <cell r="G26">
            <v>5602.66</v>
          </cell>
        </row>
        <row r="28">
          <cell r="G28">
            <v>15889.75</v>
          </cell>
          <cell r="I28">
            <v>40874.183624763515</v>
          </cell>
        </row>
        <row r="29">
          <cell r="G29">
            <v>10744.78</v>
          </cell>
          <cell r="I29">
            <v>30336.171120592346</v>
          </cell>
        </row>
        <row r="36">
          <cell r="G36">
            <v>23903.24</v>
          </cell>
          <cell r="I36">
            <v>5212.0083600000462</v>
          </cell>
        </row>
        <row r="38">
          <cell r="G38">
            <v>280.39</v>
          </cell>
          <cell r="I38">
            <v>255.72570636</v>
          </cell>
        </row>
        <row r="39">
          <cell r="I39">
            <v>224.53</v>
          </cell>
        </row>
        <row r="40">
          <cell r="G40">
            <v>156.79</v>
          </cell>
        </row>
        <row r="42">
          <cell r="I42">
            <v>999.4748215661017</v>
          </cell>
        </row>
        <row r="43">
          <cell r="I43">
            <v>75.644792542372898</v>
          </cell>
        </row>
        <row r="44">
          <cell r="I44">
            <v>749.57300000000009</v>
          </cell>
        </row>
        <row r="45">
          <cell r="I45">
            <v>1900.056</v>
          </cell>
        </row>
        <row r="47">
          <cell r="G47">
            <v>40493.480000000003</v>
          </cell>
          <cell r="I47">
            <v>43370.23000000001</v>
          </cell>
        </row>
        <row r="48">
          <cell r="I48">
            <v>181.17400000000001</v>
          </cell>
        </row>
        <row r="49">
          <cell r="G49">
            <v>154</v>
          </cell>
          <cell r="I49">
            <v>598.85778200000004</v>
          </cell>
        </row>
        <row r="50">
          <cell r="I50">
            <v>38.450000000000003</v>
          </cell>
        </row>
        <row r="53">
          <cell r="G53">
            <v>33946.18</v>
          </cell>
          <cell r="I53">
            <v>10409.980000000001</v>
          </cell>
        </row>
        <row r="55">
          <cell r="I55">
            <v>292.85599999999999</v>
          </cell>
        </row>
        <row r="61">
          <cell r="I61">
            <v>751.697</v>
          </cell>
        </row>
        <row r="63">
          <cell r="G63">
            <v>5180.91</v>
          </cell>
        </row>
        <row r="70">
          <cell r="E70">
            <v>0</v>
          </cell>
          <cell r="F70">
            <v>0</v>
          </cell>
          <cell r="G70">
            <v>16543.43</v>
          </cell>
          <cell r="H70">
            <v>0</v>
          </cell>
          <cell r="I70">
            <v>34927.227333333329</v>
          </cell>
          <cell r="J70">
            <v>211.12446048572352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11666.93</v>
          </cell>
          <cell r="H71">
            <v>0</v>
          </cell>
          <cell r="I71">
            <v>26145.919999999998</v>
          </cell>
          <cell r="J71">
            <v>224.10282739332453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I73">
            <v>222.35348405852977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G74">
            <v>11666.93</v>
          </cell>
          <cell r="I74">
            <v>21710.014250154643</v>
          </cell>
          <cell r="J74">
            <v>186.0816363015347</v>
          </cell>
          <cell r="K74">
            <v>0</v>
          </cell>
          <cell r="L74">
            <v>0</v>
          </cell>
          <cell r="M74">
            <v>0</v>
          </cell>
        </row>
        <row r="75">
          <cell r="I75">
            <v>4213.552265786825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G77">
            <v>4876.5</v>
          </cell>
          <cell r="I77">
            <v>7946.7473333333328</v>
          </cell>
          <cell r="J77">
            <v>162.96006015243171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834.56000000000006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G81">
            <v>29263.66</v>
          </cell>
          <cell r="I81">
            <v>31254.21</v>
          </cell>
          <cell r="J81">
            <v>106.80212249595573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21767.670150394737</v>
          </cell>
          <cell r="H83">
            <v>40394.915526315781</v>
          </cell>
          <cell r="I83">
            <v>45956.878070175444</v>
          </cell>
          <cell r="J83">
            <v>211.12446923651157</v>
          </cell>
          <cell r="K83">
            <v>113.76896688949938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5224.2408360947366</v>
          </cell>
          <cell r="H84">
            <v>9694.7797263157881</v>
          </cell>
          <cell r="I84">
            <v>11029.650736842106</v>
          </cell>
          <cell r="J84">
            <v>211.12446923651157</v>
          </cell>
          <cell r="K84">
            <v>113.76896688949935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93.799769496945316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9158.3648489351617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1777.4861184099998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21767.670836094738</v>
          </cell>
          <cell r="H92">
            <v>9694.7797263157881</v>
          </cell>
          <cell r="I92">
            <v>45956.878070175437</v>
          </cell>
          <cell r="J92">
            <v>211.12446258591257</v>
          </cell>
          <cell r="K92">
            <v>474.03736203958067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390.83237290393879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38159.853537229836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7406.1921600416654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246867.44291608955</v>
          </cell>
          <cell r="H98">
            <v>40394.915526315788</v>
          </cell>
          <cell r="I98">
            <v>401163.84366056207</v>
          </cell>
          <cell r="J98">
            <v>162.50172113498093</v>
          </cell>
          <cell r="K98">
            <v>993.10479656584187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9.6702322863121566</v>
          </cell>
          <cell r="H101">
            <v>31.578947368421051</v>
          </cell>
          <cell r="I101">
            <v>12.938056547903242</v>
          </cell>
          <cell r="J101">
            <v>133.79261391907374</v>
          </cell>
          <cell r="K101">
            <v>40.970512401693604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31.404221229906728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7">
          <cell r="G107">
            <v>29263.66</v>
          </cell>
          <cell r="I107">
            <v>31254.21</v>
          </cell>
        </row>
        <row r="109">
          <cell r="G109">
            <v>11666.93</v>
          </cell>
          <cell r="I109">
            <v>26145.919999999998</v>
          </cell>
        </row>
        <row r="121">
          <cell r="G121">
            <v>26.4</v>
          </cell>
          <cell r="I121">
            <v>26.2</v>
          </cell>
        </row>
      </sheetData>
      <sheetData sheetId="10" refreshError="1">
        <row r="9">
          <cell r="G9">
            <v>386.45</v>
          </cell>
          <cell r="I9">
            <v>644.0560469514985</v>
          </cell>
        </row>
        <row r="13">
          <cell r="G13">
            <v>386.45</v>
          </cell>
          <cell r="I13">
            <v>644.0560469514985</v>
          </cell>
        </row>
        <row r="16">
          <cell r="G16">
            <v>386.45</v>
          </cell>
          <cell r="I16">
            <v>644.0560469514985</v>
          </cell>
        </row>
        <row r="18">
          <cell r="G18">
            <v>2063.5410620000002</v>
          </cell>
          <cell r="I18">
            <v>2393.8040000000001</v>
          </cell>
        </row>
        <row r="19">
          <cell r="G19">
            <v>4.24</v>
          </cell>
          <cell r="I19">
            <v>7.2633516703791257</v>
          </cell>
        </row>
        <row r="20">
          <cell r="G20">
            <v>2.06</v>
          </cell>
          <cell r="I20">
            <v>2.9048685333924769</v>
          </cell>
        </row>
        <row r="23">
          <cell r="G23">
            <v>11.2906</v>
          </cell>
          <cell r="I23">
            <v>0</v>
          </cell>
        </row>
        <row r="26">
          <cell r="G26">
            <v>96.22</v>
          </cell>
          <cell r="I26">
            <v>75</v>
          </cell>
        </row>
        <row r="29">
          <cell r="I29">
            <v>15.297812887053682</v>
          </cell>
        </row>
        <row r="32">
          <cell r="G32">
            <v>10.4</v>
          </cell>
          <cell r="I32">
            <v>32.999999999999993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1">
          <cell r="G41">
            <v>33.46</v>
          </cell>
          <cell r="I41">
            <v>29.999999999999993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  <row r="53">
          <cell r="G53">
            <v>386.45</v>
          </cell>
          <cell r="I53">
            <v>644.0560469514985</v>
          </cell>
        </row>
        <row r="54">
          <cell r="G54">
            <v>386.45</v>
          </cell>
          <cell r="I54">
            <v>644.0560469514985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20" refreshError="1">
        <row r="5">
          <cell r="C5" t="str">
            <v>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5"/>
      <sheetName val="24"/>
      <sheetName val="27"/>
      <sheetName val="P2.1"/>
      <sheetName val="P2.2"/>
      <sheetName val="2.3"/>
      <sheetName val="перекрестка"/>
      <sheetName val="17_1"/>
      <sheetName val="18_2"/>
      <sheetName val="21_3"/>
      <sheetName val="P2_1"/>
      <sheetName val="2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1">
          <cell r="L11" t="str">
            <v>3086,65</v>
          </cell>
          <cell r="V11" t="str">
            <v>3152,58</v>
          </cell>
          <cell r="AA11" t="str">
            <v>3184,46</v>
          </cell>
        </row>
        <row r="12">
          <cell r="M12">
            <v>630.70000000000005</v>
          </cell>
          <cell r="N12">
            <v>2419.9</v>
          </cell>
          <cell r="R12">
            <v>640.64</v>
          </cell>
          <cell r="S12">
            <v>641.35</v>
          </cell>
          <cell r="W12">
            <v>888.2</v>
          </cell>
          <cell r="X12">
            <v>980.8</v>
          </cell>
          <cell r="AB12">
            <v>881.1</v>
          </cell>
          <cell r="AC12">
            <v>1303.5</v>
          </cell>
        </row>
        <row r="13">
          <cell r="N13">
            <v>486.1</v>
          </cell>
          <cell r="S13">
            <v>370</v>
          </cell>
          <cell r="X13">
            <v>573.29999999999995</v>
          </cell>
          <cell r="Y13">
            <v>1054.0999999999999</v>
          </cell>
          <cell r="AC13">
            <v>582.29999999999995</v>
          </cell>
        </row>
        <row r="14">
          <cell r="O14">
            <v>802.1</v>
          </cell>
          <cell r="T14">
            <v>689.47</v>
          </cell>
          <cell r="AD14">
            <v>1324.6</v>
          </cell>
        </row>
        <row r="15">
          <cell r="N15">
            <v>25.6</v>
          </cell>
          <cell r="Q15">
            <v>21.7</v>
          </cell>
          <cell r="S15">
            <v>32.700000000000003</v>
          </cell>
          <cell r="X15">
            <v>32.700000000000003</v>
          </cell>
          <cell r="AC15">
            <v>25.7</v>
          </cell>
        </row>
        <row r="16">
          <cell r="L16">
            <v>544.15</v>
          </cell>
          <cell r="M16">
            <v>9.1999999999999993</v>
          </cell>
          <cell r="N16">
            <v>0.3</v>
          </cell>
          <cell r="Q16">
            <v>3483.66</v>
          </cell>
          <cell r="R16">
            <v>16.3</v>
          </cell>
          <cell r="S16">
            <v>0.2</v>
          </cell>
          <cell r="V16">
            <v>521.72</v>
          </cell>
          <cell r="W16">
            <v>9.1999999999999993</v>
          </cell>
          <cell r="X16">
            <v>0.3</v>
          </cell>
          <cell r="AA16">
            <v>532.94000000000005</v>
          </cell>
          <cell r="AB16">
            <v>16.3</v>
          </cell>
          <cell r="AC16">
            <v>0.2</v>
          </cell>
        </row>
        <row r="17">
          <cell r="V17">
            <v>25.7</v>
          </cell>
          <cell r="AA17">
            <v>35.4</v>
          </cell>
        </row>
        <row r="22">
          <cell r="G22">
            <v>502.4</v>
          </cell>
          <cell r="H22">
            <v>112</v>
          </cell>
          <cell r="I22">
            <v>1819.5</v>
          </cell>
          <cell r="J22">
            <v>684</v>
          </cell>
          <cell r="L22">
            <v>480.1</v>
          </cell>
          <cell r="M22">
            <v>105.1</v>
          </cell>
          <cell r="N22">
            <v>1933.9</v>
          </cell>
          <cell r="O22">
            <v>627</v>
          </cell>
          <cell r="Q22">
            <v>2074.9</v>
          </cell>
          <cell r="R22">
            <v>224</v>
          </cell>
          <cell r="S22">
            <v>257</v>
          </cell>
          <cell r="T22">
            <v>562</v>
          </cell>
          <cell r="V22">
            <v>1727.5</v>
          </cell>
          <cell r="W22">
            <v>269.5</v>
          </cell>
          <cell r="X22">
            <v>327.3</v>
          </cell>
          <cell r="Y22">
            <v>795.9</v>
          </cell>
          <cell r="AA22">
            <v>1464.7</v>
          </cell>
          <cell r="AB22">
            <v>260.5</v>
          </cell>
          <cell r="AC22">
            <v>368</v>
          </cell>
          <cell r="AD22">
            <v>1047.4000000000001</v>
          </cell>
        </row>
      </sheetData>
      <sheetData sheetId="5" refreshError="1"/>
      <sheetData sheetId="6" refreshError="1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1.5</v>
          </cell>
          <cell r="F21">
            <v>1</v>
          </cell>
          <cell r="G21">
            <v>64.7</v>
          </cell>
          <cell r="H21">
            <v>288.3</v>
          </cell>
          <cell r="K21">
            <v>0.3</v>
          </cell>
          <cell r="L21">
            <v>0.2</v>
          </cell>
          <cell r="M21">
            <v>12.5</v>
          </cell>
          <cell r="N21">
            <v>55.6</v>
          </cell>
        </row>
        <row r="22">
          <cell r="E22">
            <v>478.6</v>
          </cell>
          <cell r="F22">
            <v>104.1</v>
          </cell>
          <cell r="G22">
            <v>1869.2</v>
          </cell>
          <cell r="H22">
            <v>338.7</v>
          </cell>
          <cell r="K22">
            <v>73.3</v>
          </cell>
          <cell r="L22">
            <v>15.9</v>
          </cell>
          <cell r="M22">
            <v>286.2</v>
          </cell>
          <cell r="N22">
            <v>51.9</v>
          </cell>
        </row>
        <row r="23">
          <cell r="E23">
            <v>8.3000000000000007</v>
          </cell>
          <cell r="F23">
            <v>1</v>
          </cell>
          <cell r="G23">
            <v>118.2</v>
          </cell>
          <cell r="H23">
            <v>154.80000000000001</v>
          </cell>
          <cell r="K23">
            <v>1.7</v>
          </cell>
          <cell r="L23">
            <v>0.2</v>
          </cell>
          <cell r="M23">
            <v>24.5</v>
          </cell>
          <cell r="N23">
            <v>32.1</v>
          </cell>
        </row>
        <row r="57">
          <cell r="E57">
            <v>16</v>
          </cell>
          <cell r="F57">
            <v>11</v>
          </cell>
          <cell r="G57">
            <v>49</v>
          </cell>
          <cell r="H57">
            <v>500</v>
          </cell>
          <cell r="K57">
            <v>3.1</v>
          </cell>
          <cell r="L57">
            <v>2.2000000000000002</v>
          </cell>
          <cell r="M57">
            <v>9.4</v>
          </cell>
          <cell r="N57">
            <v>96.4</v>
          </cell>
        </row>
        <row r="58">
          <cell r="E58">
            <v>1448.7</v>
          </cell>
          <cell r="F58">
            <v>249.5</v>
          </cell>
          <cell r="G58">
            <v>319</v>
          </cell>
          <cell r="H58">
            <v>547.4</v>
          </cell>
          <cell r="K58">
            <v>221.8</v>
          </cell>
          <cell r="L58">
            <v>38.200000000000003</v>
          </cell>
          <cell r="M58">
            <v>48.8</v>
          </cell>
          <cell r="N58">
            <v>83.8</v>
          </cell>
        </row>
        <row r="59">
          <cell r="E59">
            <v>8</v>
          </cell>
          <cell r="F59">
            <v>1</v>
          </cell>
          <cell r="G59">
            <v>120</v>
          </cell>
          <cell r="H59">
            <v>151.30000000000001</v>
          </cell>
          <cell r="K59">
            <v>1.7</v>
          </cell>
          <cell r="L59">
            <v>0.2</v>
          </cell>
          <cell r="M59">
            <v>24.9</v>
          </cell>
          <cell r="N59">
            <v>31.4</v>
          </cell>
        </row>
      </sheetData>
      <sheetData sheetId="7" refreshError="1"/>
      <sheetData sheetId="8" refreshError="1">
        <row r="7">
          <cell r="G7">
            <v>2239</v>
          </cell>
        </row>
        <row r="10">
          <cell r="G10">
            <v>2095.4299999999998</v>
          </cell>
          <cell r="H10">
            <v>2130</v>
          </cell>
          <cell r="I10">
            <v>2417.44</v>
          </cell>
          <cell r="J10">
            <v>2343</v>
          </cell>
          <cell r="K10">
            <v>2700</v>
          </cell>
        </row>
        <row r="12">
          <cell r="G12">
            <v>2095.4299999999998</v>
          </cell>
          <cell r="H12">
            <v>2130</v>
          </cell>
          <cell r="I12">
            <v>2178.623</v>
          </cell>
          <cell r="J12">
            <v>2343</v>
          </cell>
          <cell r="K12">
            <v>2700</v>
          </cell>
        </row>
        <row r="13">
          <cell r="G13">
            <v>6</v>
          </cell>
          <cell r="H13">
            <v>6.2</v>
          </cell>
          <cell r="I13">
            <v>6</v>
          </cell>
          <cell r="J13">
            <v>6.1</v>
          </cell>
          <cell r="K13">
            <v>6.1</v>
          </cell>
        </row>
        <row r="14">
          <cell r="G14">
            <v>1.76</v>
          </cell>
          <cell r="H14">
            <v>1.7939000000000001</v>
          </cell>
          <cell r="I14">
            <v>2.1</v>
          </cell>
          <cell r="J14">
            <v>2.15</v>
          </cell>
          <cell r="K14">
            <v>2.15</v>
          </cell>
        </row>
        <row r="17">
          <cell r="G17">
            <v>15</v>
          </cell>
          <cell r="H17">
            <v>16.399999999999999</v>
          </cell>
          <cell r="I17">
            <v>15</v>
          </cell>
          <cell r="J17">
            <v>15</v>
          </cell>
          <cell r="K17">
            <v>15</v>
          </cell>
        </row>
        <row r="20">
          <cell r="G20">
            <v>75</v>
          </cell>
          <cell r="H20">
            <v>75.3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13.4</v>
          </cell>
          <cell r="I23">
            <v>15</v>
          </cell>
          <cell r="J23">
            <v>16.399999999999999</v>
          </cell>
          <cell r="K23">
            <v>16.399999999999999</v>
          </cell>
        </row>
        <row r="26">
          <cell r="G26">
            <v>22</v>
          </cell>
          <cell r="H26">
            <v>11.8</v>
          </cell>
          <cell r="I26">
            <v>11</v>
          </cell>
          <cell r="J26">
            <v>11</v>
          </cell>
          <cell r="K26">
            <v>11</v>
          </cell>
        </row>
        <row r="38">
          <cell r="G38">
            <v>7384</v>
          </cell>
          <cell r="H38">
            <v>7384</v>
          </cell>
          <cell r="I38">
            <v>7821.8</v>
          </cell>
          <cell r="J38">
            <v>7821.8</v>
          </cell>
          <cell r="K38">
            <v>8611.7999999999993</v>
          </cell>
        </row>
      </sheetData>
      <sheetData sheetId="9" refreshError="1"/>
      <sheetData sheetId="10" refreshError="1"/>
      <sheetData sheetId="11" refreshError="1">
        <row r="12">
          <cell r="F12">
            <v>34019</v>
          </cell>
          <cell r="G12">
            <v>38783</v>
          </cell>
          <cell r="H12">
            <v>38783</v>
          </cell>
          <cell r="J12">
            <v>76654</v>
          </cell>
        </row>
        <row r="13">
          <cell r="F13">
            <v>28316</v>
          </cell>
          <cell r="G13">
            <v>19695</v>
          </cell>
          <cell r="H13">
            <v>19695</v>
          </cell>
          <cell r="J13">
            <v>40042</v>
          </cell>
        </row>
        <row r="14">
          <cell r="F14">
            <v>52289</v>
          </cell>
          <cell r="G14">
            <v>48301</v>
          </cell>
          <cell r="H14">
            <v>48301</v>
          </cell>
          <cell r="J14">
            <v>92944</v>
          </cell>
        </row>
        <row r="15">
          <cell r="F15">
            <v>24313</v>
          </cell>
          <cell r="G15">
            <v>27273</v>
          </cell>
          <cell r="H15">
            <v>27273</v>
          </cell>
          <cell r="J15">
            <v>48652</v>
          </cell>
        </row>
        <row r="22">
          <cell r="F22">
            <v>1050</v>
          </cell>
          <cell r="G22">
            <v>0</v>
          </cell>
          <cell r="H22">
            <v>1050</v>
          </cell>
          <cell r="I22">
            <v>1050</v>
          </cell>
          <cell r="J22">
            <v>1050</v>
          </cell>
        </row>
        <row r="23">
          <cell r="F23">
            <v>11616</v>
          </cell>
          <cell r="G23">
            <v>17159</v>
          </cell>
          <cell r="H23">
            <v>17644</v>
          </cell>
          <cell r="I23">
            <v>20721</v>
          </cell>
          <cell r="J23">
            <v>46242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8">
          <cell r="B28" t="str">
            <v>налог на землю</v>
          </cell>
          <cell r="F28">
            <v>9188</v>
          </cell>
          <cell r="G28">
            <v>4048</v>
          </cell>
          <cell r="H28">
            <v>9969</v>
          </cell>
          <cell r="I28">
            <v>9969</v>
          </cell>
          <cell r="J28">
            <v>9969</v>
          </cell>
        </row>
        <row r="29">
          <cell r="B29" t="str">
            <v>транспортный налог</v>
          </cell>
          <cell r="F29">
            <v>438</v>
          </cell>
          <cell r="G29">
            <v>478</v>
          </cell>
          <cell r="H29">
            <v>478</v>
          </cell>
          <cell r="I29">
            <v>478</v>
          </cell>
          <cell r="J29">
            <v>998</v>
          </cell>
        </row>
        <row r="32">
          <cell r="F32">
            <v>553466.512614112</v>
          </cell>
          <cell r="G32">
            <v>528587.9997310146</v>
          </cell>
          <cell r="H32">
            <v>601457.00376525149</v>
          </cell>
          <cell r="I32">
            <v>874704.27696346072</v>
          </cell>
          <cell r="J32">
            <v>972591.67798880022</v>
          </cell>
        </row>
        <row r="34">
          <cell r="B34" t="str">
            <v>Регистрация прав собственности на недвижимость</v>
          </cell>
        </row>
        <row r="35">
          <cell r="B35" t="str">
            <v>Негосударственное пенсионное обеспечение</v>
          </cell>
        </row>
        <row r="36">
          <cell r="B36" t="str">
            <v>Услуги МРСК</v>
          </cell>
        </row>
        <row r="40">
          <cell r="F40">
            <v>0</v>
          </cell>
          <cell r="G40">
            <v>0</v>
          </cell>
          <cell r="H40">
            <v>345008</v>
          </cell>
          <cell r="I40">
            <v>383322</v>
          </cell>
          <cell r="J40">
            <v>445350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52">
          <cell r="F52">
            <v>3117.9</v>
          </cell>
          <cell r="G52">
            <v>3146.1000000000004</v>
          </cell>
          <cell r="H52">
            <v>3117.9</v>
          </cell>
          <cell r="I52">
            <v>3120.2000000000003</v>
          </cell>
          <cell r="J52">
            <v>3140.6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6"/>
      <sheetName val="15"/>
      <sheetName val="17.1"/>
      <sheetName val="21.3"/>
      <sheetName val="2.3"/>
      <sheetName val="4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</row>
        <row r="10">
          <cell r="J10">
            <v>0</v>
          </cell>
          <cell r="K10">
            <v>0</v>
          </cell>
          <cell r="L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</row>
        <row r="19">
          <cell r="K19" t="e">
            <v>#NAME?</v>
          </cell>
          <cell r="L19" t="e">
            <v>#NAME?</v>
          </cell>
        </row>
      </sheetData>
      <sheetData sheetId="5" refreshError="1">
        <row r="2">
          <cell r="A2" t="str">
            <v>ТЭС-1</v>
          </cell>
        </row>
        <row r="14">
          <cell r="B14" t="str">
            <v>ТЭС-1</v>
          </cell>
        </row>
        <row r="15">
          <cell r="B15" t="str">
            <v>ТЭС-2</v>
          </cell>
        </row>
        <row r="20">
          <cell r="B20" t="str">
            <v>Котельная - 1</v>
          </cell>
        </row>
        <row r="21">
          <cell r="B21" t="str">
            <v>Котельная - 2</v>
          </cell>
        </row>
        <row r="22">
          <cell r="B22" t="str">
            <v>Котельная - 2</v>
          </cell>
        </row>
        <row r="26">
          <cell r="B26" t="str">
            <v>Электробойлерная - 1</v>
          </cell>
        </row>
        <row r="27">
          <cell r="B27" t="str">
            <v>Всего</v>
          </cell>
        </row>
        <row r="28">
          <cell r="B28" t="str">
            <v>Всего</v>
          </cell>
        </row>
        <row r="31">
          <cell r="B31" t="str">
            <v>СЦТ - 1</v>
          </cell>
          <cell r="E31">
            <v>0</v>
          </cell>
          <cell r="G31">
            <v>0</v>
          </cell>
          <cell r="M31" t="e">
            <v>#NAME?</v>
          </cell>
        </row>
        <row r="32">
          <cell r="B32" t="str">
            <v>СЦТ - 2</v>
          </cell>
          <cell r="E32">
            <v>0</v>
          </cell>
          <cell r="K32" t="e">
            <v>#NAME?</v>
          </cell>
          <cell r="M32" t="e">
            <v>#NAME?</v>
          </cell>
        </row>
        <row r="33">
          <cell r="E33">
            <v>0</v>
          </cell>
          <cell r="K33" t="e">
            <v>#NAME?</v>
          </cell>
          <cell r="M33" t="e">
            <v>#NAME?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A2" t="str">
            <v>ТЭС-1</v>
          </cell>
        </row>
        <row r="11">
          <cell r="B11" t="str">
            <v>ТЭС-1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24">
          <cell r="O24">
            <v>0</v>
          </cell>
        </row>
        <row r="27">
          <cell r="O27">
            <v>0</v>
          </cell>
          <cell r="P27">
            <v>0</v>
          </cell>
        </row>
        <row r="31">
          <cell r="O31">
            <v>0</v>
          </cell>
        </row>
        <row r="38">
          <cell r="P38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7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8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5">
        <row r="10">
          <cell r="D10" t="str">
            <v xml:space="preserve">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266" refreshError="1"/>
      <sheetData sheetId="267" refreshError="1"/>
      <sheetData sheetId="268" refreshError="1"/>
      <sheetData sheetId="269"/>
      <sheetData sheetId="27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F535C-C00C-4334-A35C-18B3CF2FC4CA}">
  <sheetPr>
    <outlinePr summaryBelow="0" summaryRight="0"/>
    <pageSetUpPr fitToPage="1"/>
  </sheetPr>
  <dimension ref="A1:H94"/>
  <sheetViews>
    <sheetView tabSelected="1" view="pageBreakPreview" zoomScale="80" zoomScaleNormal="80" zoomScaleSheetLayoutView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H9" sqref="H9"/>
    </sheetView>
  </sheetViews>
  <sheetFormatPr defaultColWidth="9.85546875" defaultRowHeight="15.75" outlineLevelRow="2" x14ac:dyDescent="0.25"/>
  <cols>
    <col min="1" max="1" width="11.28515625" style="2" bestFit="1" customWidth="1"/>
    <col min="2" max="2" width="70.5703125" style="2" customWidth="1"/>
    <col min="3" max="4" width="15.7109375" style="2" bestFit="1" customWidth="1"/>
    <col min="5" max="6" width="15.7109375" style="2" customWidth="1"/>
    <col min="7" max="7" width="76" style="2" customWidth="1"/>
    <col min="8" max="8" width="12.42578125" style="2" bestFit="1" customWidth="1"/>
    <col min="9" max="16384" width="9.85546875" style="2"/>
  </cols>
  <sheetData>
    <row r="1" spans="1:8" ht="37.5" customHeight="1" x14ac:dyDescent="0.25">
      <c r="A1" s="1" t="s">
        <v>0</v>
      </c>
      <c r="B1" s="1"/>
      <c r="C1" s="1"/>
      <c r="D1" s="1"/>
      <c r="E1" s="1"/>
      <c r="F1" s="1"/>
      <c r="G1" s="1"/>
    </row>
    <row r="2" spans="1:8" ht="20.25" hidden="1" x14ac:dyDescent="0.25">
      <c r="A2" s="3"/>
      <c r="B2" s="3"/>
      <c r="C2" s="4"/>
      <c r="D2" s="4"/>
      <c r="E2" s="4"/>
      <c r="F2" s="4"/>
      <c r="G2" s="4"/>
    </row>
    <row r="3" spans="1:8" ht="20.25" hidden="1" x14ac:dyDescent="0.25">
      <c r="A3" s="3"/>
      <c r="B3" s="3"/>
      <c r="C3" s="3"/>
      <c r="D3" s="4"/>
      <c r="E3" s="4"/>
      <c r="F3" s="4"/>
      <c r="G3" s="4"/>
    </row>
    <row r="4" spans="1:8" ht="20.25" hidden="1" x14ac:dyDescent="0.25">
      <c r="A4" s="3"/>
      <c r="B4" s="3"/>
      <c r="C4" s="3"/>
      <c r="D4" s="4"/>
      <c r="E4" s="4"/>
      <c r="F4" s="4"/>
      <c r="G4" s="4"/>
    </row>
    <row r="5" spans="1:8" ht="16.5" thickBot="1" x14ac:dyDescent="0.3">
      <c r="A5" s="5"/>
      <c r="C5" s="6"/>
      <c r="D5" s="6"/>
      <c r="E5" s="6"/>
      <c r="F5" s="6"/>
      <c r="G5" s="2" t="s">
        <v>1</v>
      </c>
    </row>
    <row r="6" spans="1:8" ht="19.5" thickBot="1" x14ac:dyDescent="0.3">
      <c r="A6" s="7" t="s">
        <v>2</v>
      </c>
      <c r="B6" s="8" t="s">
        <v>3</v>
      </c>
      <c r="C6" s="9">
        <v>2025</v>
      </c>
      <c r="D6" s="10">
        <v>2026</v>
      </c>
      <c r="E6" s="10">
        <v>2027</v>
      </c>
      <c r="F6" s="11">
        <v>2028</v>
      </c>
      <c r="G6" s="12" t="s">
        <v>4</v>
      </c>
    </row>
    <row r="7" spans="1:8" ht="19.5" thickBot="1" x14ac:dyDescent="0.3">
      <c r="A7" s="13"/>
      <c r="B7" s="14"/>
      <c r="C7" s="9" t="s">
        <v>5</v>
      </c>
      <c r="D7" s="10" t="s">
        <v>5</v>
      </c>
      <c r="E7" s="10" t="s">
        <v>5</v>
      </c>
      <c r="F7" s="11" t="s">
        <v>5</v>
      </c>
      <c r="G7" s="15"/>
    </row>
    <row r="8" spans="1:8" s="22" customFormat="1" ht="38.25" thickBot="1" x14ac:dyDescent="0.3">
      <c r="A8" s="16" t="s">
        <v>6</v>
      </c>
      <c r="B8" s="17" t="s">
        <v>7</v>
      </c>
      <c r="C8" s="18">
        <f t="shared" ref="C8:F9" si="0">C11+C18+C25+C32+C39</f>
        <v>112670423.09679654</v>
      </c>
      <c r="D8" s="19">
        <f t="shared" si="0"/>
        <v>146955433.89302376</v>
      </c>
      <c r="E8" s="19">
        <f t="shared" si="0"/>
        <v>181447278.56161356</v>
      </c>
      <c r="F8" s="20">
        <f t="shared" si="0"/>
        <v>186229841.92660591</v>
      </c>
      <c r="G8" s="21"/>
    </row>
    <row r="9" spans="1:8" s="22" customFormat="1" ht="18.75" x14ac:dyDescent="0.25">
      <c r="A9" s="23" t="s">
        <v>8</v>
      </c>
      <c r="B9" s="24" t="s">
        <v>9</v>
      </c>
      <c r="C9" s="25">
        <f>C12+C19+C26+C33+C40</f>
        <v>80955434.852950007</v>
      </c>
      <c r="D9" s="25">
        <f t="shared" si="0"/>
        <v>110805108.2511</v>
      </c>
      <c r="E9" s="25">
        <f t="shared" si="0"/>
        <v>140259479.48980001</v>
      </c>
      <c r="F9" s="26">
        <f t="shared" si="0"/>
        <v>144774434.19885001</v>
      </c>
      <c r="G9" s="27"/>
    </row>
    <row r="10" spans="1:8" s="22" customFormat="1" ht="19.5" thickBot="1" x14ac:dyDescent="0.3">
      <c r="A10" s="28" t="s">
        <v>10</v>
      </c>
      <c r="B10" s="29" t="s">
        <v>11</v>
      </c>
      <c r="C10" s="30">
        <f>C15+C22+C29+C36+C43</f>
        <v>31714988.243846547</v>
      </c>
      <c r="D10" s="30">
        <f>D15+D22+D29+D36+D43</f>
        <v>36150325.641923755</v>
      </c>
      <c r="E10" s="30">
        <f>E15+E22+E29+E36+E43</f>
        <v>41187799.071813561</v>
      </c>
      <c r="F10" s="31">
        <f>F15+F22+F29+F36+F43</f>
        <v>41455407.727755897</v>
      </c>
      <c r="G10" s="32"/>
    </row>
    <row r="11" spans="1:8" ht="16.5" thickBot="1" x14ac:dyDescent="0.3">
      <c r="A11" s="33" t="s">
        <v>12</v>
      </c>
      <c r="B11" s="34" t="s">
        <v>13</v>
      </c>
      <c r="C11" s="35">
        <f>C12+C15</f>
        <v>107290429.66133319</v>
      </c>
      <c r="D11" s="36">
        <f>D12+D15</f>
        <v>97598203.849596217</v>
      </c>
      <c r="E11" s="36">
        <f>E12+E15</f>
        <v>83759812.570239693</v>
      </c>
      <c r="F11" s="37">
        <f>F12+F15</f>
        <v>73242434.964935958</v>
      </c>
      <c r="G11" s="38"/>
      <c r="H11" s="39"/>
    </row>
    <row r="12" spans="1:8" outlineLevel="1" collapsed="1" x14ac:dyDescent="0.25">
      <c r="A12" s="40" t="s">
        <v>14</v>
      </c>
      <c r="B12" s="41" t="s">
        <v>9</v>
      </c>
      <c r="C12" s="42">
        <f>SUM(C13:C14)</f>
        <v>75994113.093600005</v>
      </c>
      <c r="D12" s="43">
        <f t="shared" ref="D12:F12" si="1">SUM(D13:D14)</f>
        <v>71087903.734300002</v>
      </c>
      <c r="E12" s="43">
        <f t="shared" si="1"/>
        <v>66421981.448200002</v>
      </c>
      <c r="F12" s="44">
        <f t="shared" si="1"/>
        <v>57498770.809</v>
      </c>
      <c r="G12" s="45"/>
      <c r="H12" s="39"/>
    </row>
    <row r="13" spans="1:8" hidden="1" outlineLevel="2" x14ac:dyDescent="0.25">
      <c r="A13" s="46" t="s">
        <v>15</v>
      </c>
      <c r="B13" s="47" t="s">
        <v>16</v>
      </c>
      <c r="C13" s="48">
        <f>'[1]расчет амортизации ОС'!OR6+'[1]расчет амортизации ОС'!OR1220+'[1]расчет амортизации ОС'!OR1420+'[1]расчет амортизации ОС'!OR1673+'[1]расчет амортизации ОС'!OR1714</f>
        <v>42260666.619999997</v>
      </c>
      <c r="D13" s="49">
        <f>'[1]расчет амортизации ОС'!WC6+'[1]расчет амортизации ОС'!WC1220+'[1]расчет амортизации ОС'!WC1420+'[1]расчет амортизации ОС'!WC1673+'[1]расчет амортизации ОС'!WC1714</f>
        <v>41472398.229999997</v>
      </c>
      <c r="E13" s="49">
        <f>'[1]расчет амортизации ОС'!ADN6+'[1]расчет амортизации ОС'!ADN1220+'[1]расчет амортизации ОС'!ADN1420+'[1]расчет амортизации ОС'!ADN1673+'[1]расчет амортизации ОС'!ADN1714</f>
        <v>40900143.530000001</v>
      </c>
      <c r="F13" s="50">
        <f>'[1]расчет амортизации ОС'!AKY6+'[1]расчет амортизации ОС'!AKY1220+'[1]расчет амортизации ОС'!AKY1420+'[1]расчет амортизации ОС'!AKY1673+'[1]расчет амортизации ОС'!AKY1714</f>
        <v>40898282.149999999</v>
      </c>
      <c r="G13" s="51"/>
      <c r="H13" s="39"/>
    </row>
    <row r="14" spans="1:8" hidden="1" outlineLevel="2" x14ac:dyDescent="0.25">
      <c r="A14" s="46" t="s">
        <v>17</v>
      </c>
      <c r="B14" s="47" t="s">
        <v>18</v>
      </c>
      <c r="C14" s="48">
        <f>0.995*('[1]расчет амортизации ОС'!OS6+'[1]расчет амортизации ОС'!OS1220+'[1]расчет амортизации ОС'!OS1420+'[1]расчет амортизации ОС'!OS1673+'[1]расчет амортизации ОС'!OS1714+'[1]расчет амортизации ОС'!OT6+'[1]расчет амортизации ОС'!OT1220+'[1]расчет амортизации ОС'!OT1420+'[1]расчет амортизации ОС'!OT1673+'[1]расчет амортизации ОС'!OT1714)</f>
        <v>33733446.473600008</v>
      </c>
      <c r="D14" s="49">
        <f>0.995*('[1]расчет амортизации ОС'!WD6+'[1]расчет амортизации ОС'!WD1220+'[1]расчет амортизации ОС'!WD1420+'[1]расчет амортизации ОС'!WD1673+'[1]расчет амортизации ОС'!WD1714+'[1]расчет амортизации ОС'!WE6+'[1]расчет амортизации ОС'!WE1220+'[1]расчет амортизации ОС'!WE1420+'[1]расчет амортизации ОС'!WE1673+'[1]расчет амортизации ОС'!WE1714)</f>
        <v>29615505.504300002</v>
      </c>
      <c r="E14" s="49">
        <f>0.995*('[1]расчет амортизации ОС'!ADO6+'[1]расчет амортизации ОС'!ADO1220+'[1]расчет амортизации ОС'!ADO1420+'[1]расчет амортизации ОС'!ADO1673+'[1]расчет амортизации ОС'!ADO1714+'[1]расчет амортизации ОС'!ADP6+'[1]расчет амортизации ОС'!ADP1220+'[1]расчет амортизации ОС'!ADP1420+'[1]расчет амортизации ОС'!ADP1673+'[1]расчет амортизации ОС'!ADP1714)</f>
        <v>25521837.918200001</v>
      </c>
      <c r="F14" s="50">
        <f>0.995*('[1]расчет амортизации ОС'!AKZ6+'[1]расчет амортизации ОС'!AKZ1220+'[1]расчет амортизации ОС'!AKZ1420+'[1]расчет амортизации ОС'!AKZ1673+'[1]расчет амортизации ОС'!AKZ1714+'[1]расчет амортизации ОС'!ALA6+'[1]расчет амортизации ОС'!ALA1220+'[1]расчет амортизации ОС'!ALA1420+'[1]расчет амортизации ОС'!ALA1673+'[1]расчет амортизации ОС'!ALA1714)</f>
        <v>16600488.659000004</v>
      </c>
      <c r="G14" s="51"/>
      <c r="H14" s="39"/>
    </row>
    <row r="15" spans="1:8" ht="16.5" outlineLevel="1" collapsed="1" thickBot="1" x14ac:dyDescent="0.3">
      <c r="A15" s="52" t="s">
        <v>19</v>
      </c>
      <c r="B15" s="53" t="s">
        <v>11</v>
      </c>
      <c r="C15" s="54">
        <f>SUM(C16:C17)</f>
        <v>31296316.567733187</v>
      </c>
      <c r="D15" s="55">
        <f t="shared" ref="D15:F15" si="2">SUM(D16:D17)</f>
        <v>26510300.115296215</v>
      </c>
      <c r="E15" s="55">
        <f t="shared" si="2"/>
        <v>17337831.122039698</v>
      </c>
      <c r="F15" s="56">
        <f t="shared" si="2"/>
        <v>15743664.155935951</v>
      </c>
      <c r="G15" s="51"/>
      <c r="H15" s="39"/>
    </row>
    <row r="16" spans="1:8" hidden="1" outlineLevel="2" x14ac:dyDescent="0.25">
      <c r="A16" s="46" t="s">
        <v>20</v>
      </c>
      <c r="B16" s="47" t="s">
        <v>21</v>
      </c>
      <c r="C16" s="48">
        <f>'[1]расчет амортизации НМА'!FK6+'[1]расчет амортизации НМА'!FK159</f>
        <v>11381373.158601869</v>
      </c>
      <c r="D16" s="49">
        <f>'[1]расчет амортизации НМА'!LT6+'[1]расчет амортизации НМА'!LT159</f>
        <v>10938100.862080123</v>
      </c>
      <c r="E16" s="49">
        <f>'[1]расчет амортизации НМА'!SB6+'[1]расчет амортизации НМА'!SB159</f>
        <v>10844150.780340996</v>
      </c>
      <c r="F16" s="50">
        <f>'[1]расчет амортизации НМА'!YJ6+'[1]расчет амортизации НМА'!YJ159</f>
        <v>10753829.588865822</v>
      </c>
      <c r="G16" s="51"/>
      <c r="H16" s="39"/>
    </row>
    <row r="17" spans="1:8" ht="16.5" hidden="1" outlineLevel="2" thickBot="1" x14ac:dyDescent="0.3">
      <c r="A17" s="57" t="s">
        <v>22</v>
      </c>
      <c r="B17" s="58" t="s">
        <v>23</v>
      </c>
      <c r="C17" s="59">
        <f>0.995*('[1]расчет амортизации НМА'!FL6+'[1]расчет амортизации НМА'!FL159+'[1]расчет амортизации НМА'!FM6+'[1]расчет амортизации НМА'!FM159)</f>
        <v>19914943.409131318</v>
      </c>
      <c r="D17" s="60">
        <f>0.995*('[1]расчет амортизации НМА'!LU6+'[1]расчет амортизации НМА'!LU159+'[1]расчет амортизации НМА'!LV6+'[1]расчет амортизации НМА'!LV159)</f>
        <v>15572199.253216093</v>
      </c>
      <c r="E17" s="60">
        <f>0.995*('[1]расчет амортизации НМА'!SC6+'[1]расчет амортизации НМА'!SC159+'[1]расчет амортизации НМА'!SD6+'[1]расчет амортизации НМА'!SD159)</f>
        <v>6493680.3416987006</v>
      </c>
      <c r="F17" s="61">
        <f>0.995*('[1]расчет амортизации НМА'!YK6+'[1]расчет амортизации НМА'!YK159+'[1]расчет амортизации НМА'!YL6+'[1]расчет амортизации НМА'!YL159)</f>
        <v>4989834.5670701293</v>
      </c>
      <c r="G17" s="62"/>
      <c r="H17" s="39"/>
    </row>
    <row r="18" spans="1:8" ht="16.5" thickBot="1" x14ac:dyDescent="0.3">
      <c r="A18" s="33" t="s">
        <v>24</v>
      </c>
      <c r="B18" s="34" t="str">
        <f>"Амортизация от планируемого ввода ОС и НМА в "&amp;$C$6 &amp;" году"</f>
        <v>Амортизация от планируемого ввода ОС и НМА в 2025 году</v>
      </c>
      <c r="C18" s="35">
        <f>C19+C22</f>
        <v>5379993.4354633605</v>
      </c>
      <c r="D18" s="36">
        <f>D19+D22</f>
        <v>17568814.034295544</v>
      </c>
      <c r="E18" s="36">
        <f>E19+E22</f>
        <v>17568814.034295544</v>
      </c>
      <c r="F18" s="37">
        <f>F19+F22</f>
        <v>15040170.455945546</v>
      </c>
      <c r="G18" s="38"/>
      <c r="H18" s="39"/>
    </row>
    <row r="19" spans="1:8" ht="16.5" customHeight="1" outlineLevel="1" collapsed="1" x14ac:dyDescent="0.25">
      <c r="A19" s="40" t="s">
        <v>25</v>
      </c>
      <c r="B19" s="41" t="s">
        <v>9</v>
      </c>
      <c r="C19" s="42">
        <f>SUM(C20:C21)</f>
        <v>4961321.7593499999</v>
      </c>
      <c r="D19" s="43">
        <f>SUM(D20:D21)</f>
        <v>15271024.592999998</v>
      </c>
      <c r="E19" s="43">
        <f t="shared" ref="E19:F19" si="3">SUM(E20:E21)</f>
        <v>15271024.592999998</v>
      </c>
      <c r="F19" s="44">
        <f t="shared" si="3"/>
        <v>12742381.01465</v>
      </c>
      <c r="G19" s="45"/>
      <c r="H19" s="39"/>
    </row>
    <row r="20" spans="1:8" hidden="1" outlineLevel="2" x14ac:dyDescent="0.25">
      <c r="A20" s="46" t="s">
        <v>26</v>
      </c>
      <c r="B20" s="47" t="s">
        <v>16</v>
      </c>
      <c r="C20" s="48">
        <f>'[1]расчет амортизации ОС'!OR1726</f>
        <v>2432678.38</v>
      </c>
      <c r="D20" s="49">
        <f>'[1]расчет амортизации ОС'!WC1726</f>
        <v>5980421.6399999997</v>
      </c>
      <c r="E20" s="49">
        <f>'[1]расчет амортизации ОС'!ADN1726</f>
        <v>5980421.6399999997</v>
      </c>
      <c r="F20" s="50">
        <f>'[1]расчет амортизации ОС'!AKY1726</f>
        <v>5980421.6399999997</v>
      </c>
      <c r="G20" s="51"/>
      <c r="H20" s="39"/>
    </row>
    <row r="21" spans="1:8" hidden="1" outlineLevel="2" x14ac:dyDescent="0.25">
      <c r="A21" s="46" t="s">
        <v>27</v>
      </c>
      <c r="B21" s="47" t="s">
        <v>18</v>
      </c>
      <c r="C21" s="48">
        <f>('[1]расчет амортизации ОС'!OS1726+'[1]расчет амортизации ОС'!OT1726)*0.995</f>
        <v>2528643.3793500005</v>
      </c>
      <c r="D21" s="49">
        <f>('[1]расчет амортизации ОС'!WD1726+'[1]расчет амортизации ОС'!WE1726)*0.995</f>
        <v>9290602.9529999997</v>
      </c>
      <c r="E21" s="49">
        <f>('[1]расчет амортизации ОС'!ADO1726+'[1]расчет амортизации ОС'!ADP1726)*0.995</f>
        <v>9290602.9529999997</v>
      </c>
      <c r="F21" s="50">
        <f>('[1]расчет амортизации ОС'!AKZ1726+'[1]расчет амортизации ОС'!ALA1726)*0.995</f>
        <v>6761959.3746500006</v>
      </c>
      <c r="G21" s="51"/>
      <c r="H21" s="39"/>
    </row>
    <row r="22" spans="1:8" ht="16.5" outlineLevel="1" collapsed="1" thickBot="1" x14ac:dyDescent="0.3">
      <c r="A22" s="52" t="s">
        <v>28</v>
      </c>
      <c r="B22" s="53" t="s">
        <v>11</v>
      </c>
      <c r="C22" s="54">
        <f>SUM(C23:C24)</f>
        <v>418671.67611336033</v>
      </c>
      <c r="D22" s="55">
        <f>SUM(D23:D24)</f>
        <v>2297789.4412955465</v>
      </c>
      <c r="E22" s="55">
        <f t="shared" ref="E22:F22" si="4">SUM(E23:E24)</f>
        <v>2297789.4412955465</v>
      </c>
      <c r="F22" s="56">
        <f t="shared" si="4"/>
        <v>2297789.441295546</v>
      </c>
      <c r="G22" s="51"/>
      <c r="H22" s="39"/>
    </row>
    <row r="23" spans="1:8" hidden="1" outlineLevel="2" x14ac:dyDescent="0.25">
      <c r="A23" s="46" t="s">
        <v>29</v>
      </c>
      <c r="B23" s="47" t="s">
        <v>21</v>
      </c>
      <c r="C23" s="48">
        <f>'[1]расчет амортизации НМА'!FK179</f>
        <v>418671.67611336033</v>
      </c>
      <c r="D23" s="48">
        <f>'[1]расчет амортизации НМА'!LT179</f>
        <v>2297789.4412955465</v>
      </c>
      <c r="E23" s="48">
        <f>'[1]расчет амортизации НМА'!SB179</f>
        <v>2297789.4412955465</v>
      </c>
      <c r="F23" s="50">
        <f>'[1]расчет амортизации НМА'!YJ179</f>
        <v>2297789.441295546</v>
      </c>
      <c r="G23" s="51"/>
      <c r="H23" s="39"/>
    </row>
    <row r="24" spans="1:8" ht="16.5" hidden="1" outlineLevel="2" thickBot="1" x14ac:dyDescent="0.3">
      <c r="A24" s="57" t="s">
        <v>30</v>
      </c>
      <c r="B24" s="58" t="s">
        <v>23</v>
      </c>
      <c r="C24" s="59">
        <f>0.995*('[1]расчет амортизации НМА'!FL179+'[1]расчет амортизации НМА'!FM179)</f>
        <v>0</v>
      </c>
      <c r="D24" s="59">
        <f>0.995*('[1]расчет амортизации НМА'!LU179+'[1]расчет амортизации НМА'!LV179)</f>
        <v>0</v>
      </c>
      <c r="E24" s="59">
        <f>0.995*('[1]расчет амортизации НМА'!SC179+'[1]расчет амортизации НМА'!SD179)</f>
        <v>0</v>
      </c>
      <c r="F24" s="61">
        <f>0.995*('[1]расчет амортизации НМА'!YK179+'[1]расчет амортизации НМА'!YL179)</f>
        <v>0</v>
      </c>
      <c r="G24" s="62"/>
      <c r="H24" s="39"/>
    </row>
    <row r="25" spans="1:8" ht="16.5" thickBot="1" x14ac:dyDescent="0.3">
      <c r="A25" s="33" t="s">
        <v>31</v>
      </c>
      <c r="B25" s="34" t="str">
        <f>"Амортизация от планируемого ввода ОС и НМА в "&amp;$C$6+1 &amp;" году"</f>
        <v>Амортизация от планируемого ввода ОС и НМА в 2026 году</v>
      </c>
      <c r="C25" s="35">
        <f>C26+C29</f>
        <v>0</v>
      </c>
      <c r="D25" s="36">
        <f>D26+D29</f>
        <v>31788416.009132002</v>
      </c>
      <c r="E25" s="36">
        <f>E26+E29</f>
        <v>72714759.939204484</v>
      </c>
      <c r="F25" s="37">
        <f>F26+F29</f>
        <v>72714759.939204484</v>
      </c>
      <c r="G25" s="38"/>
      <c r="H25" s="39"/>
    </row>
    <row r="26" spans="1:8" ht="16.5" customHeight="1" outlineLevel="1" collapsed="1" x14ac:dyDescent="0.25">
      <c r="A26" s="40" t="s">
        <v>32</v>
      </c>
      <c r="B26" s="41" t="s">
        <v>9</v>
      </c>
      <c r="C26" s="42">
        <f>SUM(C27:C28)</f>
        <v>0</v>
      </c>
      <c r="D26" s="43">
        <f>SUM(D27:D28)</f>
        <v>24446179.923800003</v>
      </c>
      <c r="E26" s="43">
        <f t="shared" ref="E26:F26" si="5">SUM(E27:E28)</f>
        <v>51402268.811399996</v>
      </c>
      <c r="F26" s="44">
        <f t="shared" si="5"/>
        <v>51402268.811399996</v>
      </c>
      <c r="G26" s="45"/>
      <c r="H26" s="39"/>
    </row>
    <row r="27" spans="1:8" hidden="1" outlineLevel="2" x14ac:dyDescent="0.25">
      <c r="A27" s="46" t="s">
        <v>33</v>
      </c>
      <c r="B27" s="47" t="s">
        <v>16</v>
      </c>
      <c r="C27" s="48">
        <v>0</v>
      </c>
      <c r="D27" s="49">
        <f>'[1]расчет амортизации ОС'!WC1738</f>
        <v>23561179.920000002</v>
      </c>
      <c r="E27" s="49">
        <f>'[1]расчет амортизации ОС'!ADN1738</f>
        <v>48747268.799999997</v>
      </c>
      <c r="F27" s="50">
        <f>'[1]расчет амортизации ОС'!AKY1738</f>
        <v>48747268.799999997</v>
      </c>
      <c r="G27" s="51"/>
      <c r="H27" s="39"/>
    </row>
    <row r="28" spans="1:8" hidden="1" outlineLevel="2" x14ac:dyDescent="0.25">
      <c r="A28" s="46" t="s">
        <v>34</v>
      </c>
      <c r="B28" s="47" t="s">
        <v>18</v>
      </c>
      <c r="C28" s="48">
        <v>0</v>
      </c>
      <c r="D28" s="49">
        <f>('[1]расчет амортизации ОС'!WD1738+'[1]расчет амортизации ОС'!WE1738)*0.995</f>
        <v>885000.00379999995</v>
      </c>
      <c r="E28" s="49">
        <f>('[1]расчет амортизации ОС'!ADO1738+'[1]расчет амортизации ОС'!ADP1738)*0.995</f>
        <v>2655000.0113999997</v>
      </c>
      <c r="F28" s="50">
        <f>('[1]расчет амортизации ОС'!AKZ1738+'[1]расчет амортизации ОС'!ALA1738)*0.995</f>
        <v>2655000.0113999997</v>
      </c>
      <c r="G28" s="51"/>
      <c r="H28" s="39"/>
    </row>
    <row r="29" spans="1:8" ht="16.5" outlineLevel="1" collapsed="1" thickBot="1" x14ac:dyDescent="0.3">
      <c r="A29" s="52" t="s">
        <v>35</v>
      </c>
      <c r="B29" s="53" t="s">
        <v>11</v>
      </c>
      <c r="C29" s="54">
        <f>SUM(C30:C31)</f>
        <v>0</v>
      </c>
      <c r="D29" s="55">
        <f>SUM(D30:D31)</f>
        <v>7342236.0853319978</v>
      </c>
      <c r="E29" s="55">
        <f t="shared" ref="E29:F29" si="6">SUM(E30:E31)</f>
        <v>21312491.127804492</v>
      </c>
      <c r="F29" s="56">
        <f t="shared" si="6"/>
        <v>21312491.127804492</v>
      </c>
      <c r="G29" s="51"/>
      <c r="H29" s="39"/>
    </row>
    <row r="30" spans="1:8" hidden="1" outlineLevel="2" x14ac:dyDescent="0.25">
      <c r="A30" s="46" t="s">
        <v>36</v>
      </c>
      <c r="B30" s="47" t="s">
        <v>21</v>
      </c>
      <c r="C30" s="48">
        <v>0</v>
      </c>
      <c r="D30" s="49">
        <f>'[1]расчет амортизации НМА'!LT188</f>
        <v>643801.69230769237</v>
      </c>
      <c r="E30" s="49">
        <f>'[1]расчет амортизации НМА'!SB188</f>
        <v>4808114.153846154</v>
      </c>
      <c r="F30" s="50">
        <f>'[1]расчет амортизации НМА'!YJ188</f>
        <v>4808114.153846154</v>
      </c>
      <c r="G30" s="51"/>
      <c r="H30" s="39"/>
    </row>
    <row r="31" spans="1:8" ht="16.5" hidden="1" outlineLevel="2" thickBot="1" x14ac:dyDescent="0.3">
      <c r="A31" s="57" t="s">
        <v>37</v>
      </c>
      <c r="B31" s="58" t="s">
        <v>23</v>
      </c>
      <c r="C31" s="59">
        <v>0</v>
      </c>
      <c r="D31" s="60">
        <f>0.995*('[1]расчет амортизации НМА'!LU188+'[1]расчет амортизации НМА'!LV188)</f>
        <v>6698434.3930243058</v>
      </c>
      <c r="E31" s="60">
        <f>0.995*('[1]расчет амортизации НМА'!SC188+'[1]расчет амортизации НМА'!SD188)</f>
        <v>16504376.973958338</v>
      </c>
      <c r="F31" s="61">
        <f>0.995*('[1]расчет амортизации НМА'!YK188+'[1]расчет амортизации НМА'!YL188)</f>
        <v>16504376.973958338</v>
      </c>
      <c r="G31" s="62"/>
      <c r="H31" s="39"/>
    </row>
    <row r="32" spans="1:8" ht="16.5" thickBot="1" x14ac:dyDescent="0.3">
      <c r="A32" s="33" t="s">
        <v>38</v>
      </c>
      <c r="B32" s="34" t="str">
        <f>"Амортизация от планируемого ввода ОС и НМА в "&amp;$C$6+2 &amp;" году"</f>
        <v>Амортизация от планируемого ввода ОС и НМА в 2027 году</v>
      </c>
      <c r="C32" s="35">
        <f>C33+C36</f>
        <v>0</v>
      </c>
      <c r="D32" s="36">
        <f>D33+D36</f>
        <v>0</v>
      </c>
      <c r="E32" s="36">
        <f>E33+E36</f>
        <v>7403892.0178738246</v>
      </c>
      <c r="F32" s="37">
        <f>F33+F36</f>
        <v>17441336.03482103</v>
      </c>
      <c r="G32" s="38"/>
      <c r="H32" s="39"/>
    </row>
    <row r="33" spans="1:8" ht="16.5" customHeight="1" outlineLevel="1" collapsed="1" x14ac:dyDescent="0.25">
      <c r="A33" s="40" t="s">
        <v>39</v>
      </c>
      <c r="B33" s="41" t="s">
        <v>9</v>
      </c>
      <c r="C33" s="42">
        <f>SUM(C34:C35)</f>
        <v>0</v>
      </c>
      <c r="D33" s="43">
        <f t="shared" ref="D33:F33" si="7">SUM(D34:D35)</f>
        <v>0</v>
      </c>
      <c r="E33" s="43">
        <f t="shared" si="7"/>
        <v>7164204.6371999998</v>
      </c>
      <c r="F33" s="44">
        <f t="shared" si="7"/>
        <v>15649493.931600001</v>
      </c>
      <c r="G33" s="45"/>
      <c r="H33" s="39"/>
    </row>
    <row r="34" spans="1:8" hidden="1" outlineLevel="2" x14ac:dyDescent="0.25">
      <c r="A34" s="46" t="s">
        <v>40</v>
      </c>
      <c r="B34" s="47" t="s">
        <v>16</v>
      </c>
      <c r="C34" s="48">
        <v>0</v>
      </c>
      <c r="D34" s="49">
        <v>0</v>
      </c>
      <c r="E34" s="49">
        <f>'[1]расчет амортизации ОС'!ADN1750</f>
        <v>6275943.7000000002</v>
      </c>
      <c r="F34" s="50">
        <f>'[1]расчет амортизации ОС'!AKY1750</f>
        <v>12984711.120000001</v>
      </c>
      <c r="G34" s="51"/>
      <c r="H34" s="39"/>
    </row>
    <row r="35" spans="1:8" hidden="1" outlineLevel="2" x14ac:dyDescent="0.25">
      <c r="A35" s="46" t="s">
        <v>41</v>
      </c>
      <c r="B35" s="47" t="s">
        <v>18</v>
      </c>
      <c r="C35" s="48">
        <v>0</v>
      </c>
      <c r="D35" s="49">
        <v>0</v>
      </c>
      <c r="E35" s="49">
        <f>0.995*('[1]расчет амортизации ОС'!ADO1750+'[1]расчет амортизации ОС'!ADP1750)</f>
        <v>888260.93720000004</v>
      </c>
      <c r="F35" s="50">
        <f>0.995*('[1]расчет амортизации ОС'!AKZ1750+'[1]расчет амортизации ОС'!ALA1750)</f>
        <v>2664782.8116000001</v>
      </c>
      <c r="G35" s="51"/>
      <c r="H35" s="39"/>
    </row>
    <row r="36" spans="1:8" ht="16.5" outlineLevel="1" collapsed="1" thickBot="1" x14ac:dyDescent="0.3">
      <c r="A36" s="52" t="s">
        <v>42</v>
      </c>
      <c r="B36" s="53" t="s">
        <v>11</v>
      </c>
      <c r="C36" s="54">
        <f>SUM(C37:C38)</f>
        <v>0</v>
      </c>
      <c r="D36" s="55">
        <f t="shared" ref="D36:F36" si="8">SUM(D37:D38)</f>
        <v>0</v>
      </c>
      <c r="E36" s="55">
        <f t="shared" si="8"/>
        <v>239687.38067382452</v>
      </c>
      <c r="F36" s="56">
        <f t="shared" si="8"/>
        <v>1791842.1032210293</v>
      </c>
      <c r="G36" s="51"/>
      <c r="H36" s="39"/>
    </row>
    <row r="37" spans="1:8" hidden="1" outlineLevel="2" x14ac:dyDescent="0.25">
      <c r="A37" s="46" t="s">
        <v>43</v>
      </c>
      <c r="B37" s="47" t="s">
        <v>21</v>
      </c>
      <c r="C37" s="48">
        <v>0</v>
      </c>
      <c r="D37" s="49">
        <v>0</v>
      </c>
      <c r="E37" s="49">
        <f>'[1]расчет амортизации НМА'!SB196</f>
        <v>239687.38067382452</v>
      </c>
      <c r="F37" s="50">
        <f>'[1]расчет амортизации НМА'!YJ196</f>
        <v>1791842.1032210293</v>
      </c>
      <c r="G37" s="51"/>
      <c r="H37" s="39"/>
    </row>
    <row r="38" spans="1:8" ht="16.5" hidden="1" outlineLevel="2" thickBot="1" x14ac:dyDescent="0.3">
      <c r="A38" s="57" t="s">
        <v>44</v>
      </c>
      <c r="B38" s="58" t="s">
        <v>23</v>
      </c>
      <c r="C38" s="59">
        <v>0</v>
      </c>
      <c r="D38" s="60">
        <v>0</v>
      </c>
      <c r="E38" s="60">
        <f>0.995*('[1]расчет амортизации НМА'!SC196+'[1]расчет амортизации НМА'!SD196)</f>
        <v>0</v>
      </c>
      <c r="F38" s="61">
        <f>0.995*('[1]расчет амортизации НМА'!YK196+'[1]расчет амортизации НМА'!YL196)</f>
        <v>0</v>
      </c>
      <c r="G38" s="62"/>
      <c r="H38" s="39"/>
    </row>
    <row r="39" spans="1:8" ht="16.5" thickBot="1" x14ac:dyDescent="0.3">
      <c r="A39" s="33" t="s">
        <v>45</v>
      </c>
      <c r="B39" s="34" t="str">
        <f>"Амортизация от планируемого ввода ОС и НМА в "&amp;$C$6+3 &amp;" году"</f>
        <v>Амортизация от планируемого ввода ОС и НМА в 2028 году</v>
      </c>
      <c r="C39" s="35">
        <f>C40+C43</f>
        <v>0</v>
      </c>
      <c r="D39" s="36">
        <f>D40+D43</f>
        <v>0</v>
      </c>
      <c r="E39" s="36">
        <f>E40+E43</f>
        <v>0</v>
      </c>
      <c r="F39" s="37">
        <f>F40+F43</f>
        <v>7791140.5316988779</v>
      </c>
      <c r="G39" s="38"/>
      <c r="H39" s="39"/>
    </row>
    <row r="40" spans="1:8" ht="16.5" customHeight="1" outlineLevel="1" collapsed="1" x14ac:dyDescent="0.25">
      <c r="A40" s="40" t="s">
        <v>46</v>
      </c>
      <c r="B40" s="41" t="s">
        <v>9</v>
      </c>
      <c r="C40" s="42">
        <f>SUM(C41:C42)</f>
        <v>0</v>
      </c>
      <c r="D40" s="43">
        <f t="shared" ref="D40:F40" si="9">SUM(D41:D42)</f>
        <v>0</v>
      </c>
      <c r="E40" s="43">
        <f t="shared" si="9"/>
        <v>0</v>
      </c>
      <c r="F40" s="43">
        <f t="shared" si="9"/>
        <v>7481519.6321999989</v>
      </c>
      <c r="G40" s="63"/>
      <c r="H40" s="39"/>
    </row>
    <row r="41" spans="1:8" hidden="1" outlineLevel="2" x14ac:dyDescent="0.25">
      <c r="A41" s="46" t="s">
        <v>47</v>
      </c>
      <c r="B41" s="47" t="s">
        <v>16</v>
      </c>
      <c r="C41" s="48">
        <v>0</v>
      </c>
      <c r="D41" s="49">
        <v>0</v>
      </c>
      <c r="E41" s="49">
        <v>0</v>
      </c>
      <c r="F41" s="49">
        <f>'[1]расчет амортизации ОС'!AKY1763</f>
        <v>6557728.2399999993</v>
      </c>
      <c r="G41" s="64"/>
      <c r="H41" s="39"/>
    </row>
    <row r="42" spans="1:8" hidden="1" outlineLevel="2" x14ac:dyDescent="0.25">
      <c r="A42" s="46" t="s">
        <v>48</v>
      </c>
      <c r="B42" s="47" t="s">
        <v>18</v>
      </c>
      <c r="C42" s="48">
        <v>0</v>
      </c>
      <c r="D42" s="49">
        <v>0</v>
      </c>
      <c r="E42" s="49">
        <v>0</v>
      </c>
      <c r="F42" s="49">
        <f>0.995*('[1]расчет амортизации ОС'!AKZ1763+'[1]расчет амортизации ОС'!ALA1763)</f>
        <v>923791.3922</v>
      </c>
      <c r="G42" s="64"/>
      <c r="H42" s="39"/>
    </row>
    <row r="43" spans="1:8" outlineLevel="1" collapsed="1" x14ac:dyDescent="0.25">
      <c r="A43" s="52" t="s">
        <v>49</v>
      </c>
      <c r="B43" s="53" t="s">
        <v>11</v>
      </c>
      <c r="C43" s="54">
        <f>SUM(C44:C45)</f>
        <v>0</v>
      </c>
      <c r="D43" s="55">
        <f t="shared" ref="D43:F43" si="10">SUM(D44:D45)</f>
        <v>0</v>
      </c>
      <c r="E43" s="55">
        <f t="shared" si="10"/>
        <v>0</v>
      </c>
      <c r="F43" s="55">
        <f t="shared" si="10"/>
        <v>309620.89949887939</v>
      </c>
      <c r="G43" s="64"/>
      <c r="H43" s="39"/>
    </row>
    <row r="44" spans="1:8" hidden="1" outlineLevel="2" x14ac:dyDescent="0.25">
      <c r="A44" s="65" t="s">
        <v>50</v>
      </c>
      <c r="B44" s="66" t="s">
        <v>21</v>
      </c>
      <c r="C44" s="48">
        <v>0</v>
      </c>
      <c r="D44" s="49">
        <v>0</v>
      </c>
      <c r="E44" s="49">
        <v>0</v>
      </c>
      <c r="F44" s="49">
        <f>'[1]расчет амортизации НМА'!YJ203</f>
        <v>309620.89949887939</v>
      </c>
      <c r="G44" s="64"/>
      <c r="H44" s="39"/>
    </row>
    <row r="45" spans="1:8" ht="16.5" hidden="1" outlineLevel="2" thickBot="1" x14ac:dyDescent="0.3">
      <c r="A45" s="57" t="s">
        <v>51</v>
      </c>
      <c r="B45" s="58" t="s">
        <v>23</v>
      </c>
      <c r="C45" s="59">
        <v>0</v>
      </c>
      <c r="D45" s="60">
        <v>0</v>
      </c>
      <c r="E45" s="60">
        <v>0</v>
      </c>
      <c r="F45" s="60">
        <f>0.995*('[1]расчет амортизации НМА'!YK203+'[1]расчет амортизации НМА'!YL203)</f>
        <v>0</v>
      </c>
      <c r="G45" s="67"/>
      <c r="H45" s="39"/>
    </row>
    <row r="46" spans="1:8" ht="6" customHeight="1" thickBot="1" x14ac:dyDescent="0.3">
      <c r="A46" s="68"/>
      <c r="B46" s="68"/>
      <c r="C46" s="69"/>
      <c r="D46" s="69"/>
      <c r="E46" s="69"/>
      <c r="F46" s="69"/>
    </row>
    <row r="47" spans="1:8" ht="18.75" x14ac:dyDescent="0.25">
      <c r="A47" s="70" t="s">
        <v>52</v>
      </c>
      <c r="B47" s="71" t="s">
        <v>53</v>
      </c>
      <c r="C47" s="72">
        <f t="shared" ref="C47:F47" si="11">SUM(C48:C52)</f>
        <v>43093004.720000006</v>
      </c>
      <c r="D47" s="72">
        <f>SUM(D48:D52)</f>
        <v>70629268.560000002</v>
      </c>
      <c r="E47" s="72">
        <f t="shared" si="11"/>
        <v>102091301.14</v>
      </c>
      <c r="F47" s="73">
        <f t="shared" si="11"/>
        <v>115357796.67</v>
      </c>
      <c r="G47" s="74"/>
    </row>
    <row r="48" spans="1:8" x14ac:dyDescent="0.25">
      <c r="A48" s="75" t="s">
        <v>54</v>
      </c>
      <c r="B48" s="76" t="s">
        <v>55</v>
      </c>
      <c r="C48" s="55">
        <f>SUM('[1]расчет амортизации ОС'!OQ1221:OQ1229)+SUM('[1]расчет амортизации ОС'!OQ1421:OQ1427,'[1]расчет амортизации ОС'!OQ1440:OQ1443)+SUM('[1]расчет амортизации ОС'!OQ1674:OQ1678,'[1]расчет амортизации ОС'!OQ1696,'[1]расчет амортизации ОС'!OQ1710:OQ1711,'[1]расчет амортизации ОС'!OQ1715:OQ1716)+'[1]расчет амортизации ОС'!OQ10+'[1]расчет амортизации НМА_старый'!OO170+'[1]расчет амортизации НМА_старый'!OO171</f>
        <v>40660326.340000004</v>
      </c>
      <c r="D48" s="55">
        <f>SUM('[1]расчет амортизации ОС'!WB1221:WB1229)+SUM('[1]расчет амортизации ОС'!WB1421:WB1427,'[1]расчет амортизации ОС'!WB1440:WB1443)+SUM('[1]расчет амортизации ОС'!WB1674:WB1678,'[1]расчет амортизации ОС'!WB1696,'[1]расчет амортизации ОС'!WB1710:WB1711,'[1]расчет амортизации ОС'!WB1715:WB1716)+'[1]расчет амортизации ОС'!WB10+'[1]расчет амортизации НМА_старый'!OO170+'[1]расчет амортизации НМА_старый'!OO171</f>
        <v>41087667</v>
      </c>
      <c r="E48" s="55">
        <f>SUM('[1]расчет амортизации ОС'!ADM1221:ADM1229)+SUM('[1]расчет амортизации ОС'!ADM1421:ADM1427,'[1]расчет амортизации ОС'!ADM1440:ADM1443)+SUM('[1]расчет амортизации ОС'!ADM1674:ADM1678,'[1]расчет амортизации ОС'!ADM1696,'[1]расчет амортизации ОС'!ADM1710:ADM1711,'[1]расчет амортизации ОС'!ADM1715:ADM1716)+'[1]расчет амортизации ОС'!ADM10+'[1]расчет амортизации НМА_старый'!VZ170+'[1]расчет амортизации НМА_старый'!VZ171</f>
        <v>41087667</v>
      </c>
      <c r="F48" s="56">
        <f>SUM('[1]расчет амортизации ОС'!AKX1221:AKX1229)+SUM('[1]расчет амортизации ОС'!AKX1421:AKX1427,'[1]расчет амортизации ОС'!AKX1440:AKX1443)+SUM('[1]расчет амортизации ОС'!AKX1674:AKX1678,'[1]расчет амортизации ОС'!AKX1696,'[1]расчет амортизации ОС'!AKX1710:AKX1711,'[1]расчет амортизации ОС'!AKX1715:AKX1716)+'[1]расчет амортизации ОС'!AKX10+'[1]расчет амортизации НМА_старый'!ADK170+'[1]расчет амортизации НМА_старый'!ADK171</f>
        <v>41087666.869999997</v>
      </c>
      <c r="G48" s="77"/>
    </row>
    <row r="49" spans="1:7" x14ac:dyDescent="0.25">
      <c r="A49" s="75" t="s">
        <v>56</v>
      </c>
      <c r="B49" s="76" t="s">
        <v>57</v>
      </c>
      <c r="C49" s="55">
        <f>SUM('[1]расчет амортизации ОС'!OQ1727:OQ1729)</f>
        <v>2432678.38</v>
      </c>
      <c r="D49" s="55">
        <f>SUM('[1]расчет амортизации ОС'!WB1727:WB1729)</f>
        <v>5980421.6399999997</v>
      </c>
      <c r="E49" s="55">
        <f>SUM('[1]расчет амортизации ОС'!ADM1727:ADM1729)</f>
        <v>5980421.6399999997</v>
      </c>
      <c r="F49" s="56">
        <f>SUM('[1]расчет амортизации ОС'!AKX1727:AKX1729)</f>
        <v>5980421.6399999997</v>
      </c>
      <c r="G49" s="77"/>
    </row>
    <row r="50" spans="1:7" x14ac:dyDescent="0.25">
      <c r="A50" s="75" t="s">
        <v>58</v>
      </c>
      <c r="B50" s="76" t="s">
        <v>59</v>
      </c>
      <c r="C50" s="55">
        <v>0</v>
      </c>
      <c r="D50" s="55">
        <f>SUM('[1]расчет амортизации ОС'!WB1739:WB1742)</f>
        <v>23561179.920000002</v>
      </c>
      <c r="E50" s="55">
        <f>SUM('[1]расчет амортизации ОС'!ADM1739:ADM1742)</f>
        <v>48747268.799999997</v>
      </c>
      <c r="F50" s="56">
        <f>SUM('[1]расчет амортизации ОС'!AKX1739:AKX1742)</f>
        <v>48747268.799999997</v>
      </c>
      <c r="G50" s="77"/>
    </row>
    <row r="51" spans="1:7" x14ac:dyDescent="0.25">
      <c r="A51" s="75" t="s">
        <v>60</v>
      </c>
      <c r="B51" s="76" t="s">
        <v>61</v>
      </c>
      <c r="C51" s="55">
        <v>0</v>
      </c>
      <c r="D51" s="55">
        <v>0</v>
      </c>
      <c r="E51" s="55">
        <f>SUM('[1]расчет амортизации ОС'!ADM1751:ADM1754)</f>
        <v>6275943.7000000002</v>
      </c>
      <c r="F51" s="56">
        <f>SUM('[1]расчет амортизации ОС'!AKX1751:AKX1754)</f>
        <v>12984711.120000001</v>
      </c>
      <c r="G51" s="77"/>
    </row>
    <row r="52" spans="1:7" ht="16.5" thickBot="1" x14ac:dyDescent="0.3">
      <c r="A52" s="78" t="s">
        <v>62</v>
      </c>
      <c r="B52" s="79" t="s">
        <v>63</v>
      </c>
      <c r="C52" s="80">
        <v>0</v>
      </c>
      <c r="D52" s="80">
        <v>0</v>
      </c>
      <c r="E52" s="80">
        <v>0</v>
      </c>
      <c r="F52" s="81">
        <f>SUM('[1]расчет амортизации ОС'!AKX1764:AKX1767)</f>
        <v>6557728.2399999993</v>
      </c>
      <c r="G52" s="82"/>
    </row>
    <row r="53" spans="1:7" ht="6" customHeight="1" thickBot="1" x14ac:dyDescent="0.3">
      <c r="C53" s="68"/>
      <c r="D53" s="68"/>
      <c r="E53" s="68"/>
      <c r="F53" s="68"/>
    </row>
    <row r="54" spans="1:7" ht="18.75" x14ac:dyDescent="0.25">
      <c r="A54" s="70"/>
      <c r="B54" s="71" t="s">
        <v>64</v>
      </c>
      <c r="C54" s="72"/>
      <c r="D54" s="72">
        <f>D8-D47</f>
        <v>76326165.333023757</v>
      </c>
      <c r="E54" s="72">
        <f t="shared" ref="E54:F54" si="12">E8-E47</f>
        <v>79355977.421613559</v>
      </c>
      <c r="F54" s="73">
        <f t="shared" si="12"/>
        <v>70872045.256605908</v>
      </c>
      <c r="G54" s="74"/>
    </row>
    <row r="55" spans="1:7" ht="16.5" thickBot="1" x14ac:dyDescent="0.3"/>
    <row r="56" spans="1:7" ht="18.75" x14ac:dyDescent="0.25">
      <c r="A56" s="70"/>
      <c r="B56" s="83" t="s">
        <v>65</v>
      </c>
      <c r="C56" s="72">
        <f>C60+C63+C66+C68+C70+C72+C74+C76+C78+C80+C82</f>
        <v>135575678.63</v>
      </c>
      <c r="D56" s="72">
        <f t="shared" ref="D56:F56" si="13">D60+D63+D66+D68+D70+D72+D74+D76+D78+D80+D82</f>
        <v>555499682.2411232</v>
      </c>
      <c r="E56" s="72">
        <f t="shared" si="13"/>
        <v>148872371.32006413</v>
      </c>
      <c r="F56" s="72">
        <f t="shared" si="13"/>
        <v>155931457.22972602</v>
      </c>
      <c r="G56" s="84"/>
    </row>
    <row r="57" spans="1:7" x14ac:dyDescent="0.25">
      <c r="A57" s="85"/>
      <c r="B57" s="86" t="s">
        <v>66</v>
      </c>
      <c r="C57" s="87">
        <f>C60+C66+C68</f>
        <v>104020548.63</v>
      </c>
      <c r="D57" s="87">
        <f t="shared" ref="D57:F57" si="14">D60+D66+D68</f>
        <v>487472686.61612326</v>
      </c>
      <c r="E57" s="87">
        <f t="shared" si="14"/>
        <v>129847110.28006414</v>
      </c>
      <c r="F57" s="87">
        <f t="shared" si="14"/>
        <v>135677135.339726</v>
      </c>
      <c r="G57" s="88"/>
    </row>
    <row r="58" spans="1:7" ht="16.5" thickBot="1" x14ac:dyDescent="0.3">
      <c r="A58" s="89"/>
      <c r="B58" s="90" t="s">
        <v>67</v>
      </c>
      <c r="C58" s="91">
        <f>C56-C57</f>
        <v>31555130</v>
      </c>
      <c r="D58" s="91">
        <f t="shared" ref="D58:F58" si="15">D56-D57</f>
        <v>68026995.62499994</v>
      </c>
      <c r="E58" s="91">
        <f t="shared" si="15"/>
        <v>19025261.039999992</v>
      </c>
      <c r="F58" s="91">
        <f t="shared" si="15"/>
        <v>20254321.890000015</v>
      </c>
      <c r="G58" s="92"/>
    </row>
    <row r="59" spans="1:7" ht="5.25" customHeight="1" thickBot="1" x14ac:dyDescent="0.3">
      <c r="B59" s="93"/>
      <c r="C59" s="39"/>
      <c r="D59" s="39"/>
      <c r="E59" s="39"/>
      <c r="F59" s="39"/>
    </row>
    <row r="60" spans="1:7" x14ac:dyDescent="0.25">
      <c r="A60" s="94"/>
      <c r="B60" s="95" t="s">
        <v>68</v>
      </c>
      <c r="C60" s="96">
        <f>'[1]Ввод ОС и НМА'!AL92+'[1]Ввод ОС и НМА'!AL93+'[1]Ввод ОС и НМА'!AL94+'[1]Ввод ОС и НМА'!AL95+'[1]Ввод ОС и НМА'!AL96</f>
        <v>100251770.63</v>
      </c>
      <c r="D60" s="96">
        <f>'[1]Ввод ОС и НМА'!BC102+'[1]Ввод ОС и НМА'!BC103+'[1]Ввод ОС и НМА'!BC104+'[1]Ввод ОС и НМА'!BC105</f>
        <v>487472686.61612326</v>
      </c>
      <c r="E60" s="96">
        <f>'[1]Ввод ОС и НМА'!BT110+'[1]Ввод ОС и НМА'!BT111+'[1]Ввод ОС и НМА'!BT112+'[1]Ввод ОС и НМА'!BT113</f>
        <v>129847110.28006414</v>
      </c>
      <c r="F60" s="96">
        <f>'[1]Ввод ОС и НМА'!CK118+'[1]Ввод ОС и НМА'!CK119+'[1]Ввод ОС и НМА'!CK120+'[1]Ввод ОС и НМА'!CK121</f>
        <v>135677135.339726</v>
      </c>
      <c r="G60" s="84"/>
    </row>
    <row r="61" spans="1:7" x14ac:dyDescent="0.25">
      <c r="A61" s="85"/>
      <c r="B61" s="97" t="s">
        <v>69</v>
      </c>
      <c r="C61" s="98">
        <f>C60-C62</f>
        <v>251770.62999999523</v>
      </c>
      <c r="D61" s="98">
        <f>IF(D60&lt;=(D47+D54-D58),D60,D47+D54-D58)</f>
        <v>78928438.268023819</v>
      </c>
      <c r="E61" s="98">
        <f>IF(E60&lt;=(E47+E54-E58),E60,E47+E54-E58)</f>
        <v>129847110.28006414</v>
      </c>
      <c r="F61" s="98">
        <f>IF(F60&lt;=(F47+F54-F58),F60,F47+F54-F58)</f>
        <v>135677135.339726</v>
      </c>
      <c r="G61" s="88"/>
    </row>
    <row r="62" spans="1:7" ht="16.5" thickBot="1" x14ac:dyDescent="0.3">
      <c r="A62" s="89"/>
      <c r="B62" s="99" t="s">
        <v>70</v>
      </c>
      <c r="C62" s="100">
        <v>100000000</v>
      </c>
      <c r="D62" s="100">
        <f>D60-D61</f>
        <v>408544248.34809947</v>
      </c>
      <c r="E62" s="100">
        <f t="shared" ref="E62:F62" si="16">E60-E61</f>
        <v>0</v>
      </c>
      <c r="F62" s="100">
        <f t="shared" si="16"/>
        <v>0</v>
      </c>
      <c r="G62" s="92"/>
    </row>
    <row r="63" spans="1:7" x14ac:dyDescent="0.25">
      <c r="A63" s="94"/>
      <c r="B63" s="101" t="s">
        <v>71</v>
      </c>
      <c r="C63" s="96">
        <f>'[1]Ввод ОС и НМА'!AL426</f>
        <v>7453000</v>
      </c>
      <c r="D63" s="96">
        <f>'[1]Ввод ОС и НМА'!BC427</f>
        <v>8005025.0000000009</v>
      </c>
      <c r="E63" s="96">
        <f>'[1]Ввод ОС и НМА'!BT428</f>
        <v>8034521.04</v>
      </c>
      <c r="F63" s="96">
        <f>'[1]Ввод ОС и НМА'!CK431</f>
        <v>8355901.8900000006</v>
      </c>
      <c r="G63" s="84"/>
    </row>
    <row r="64" spans="1:7" ht="18" customHeight="1" x14ac:dyDescent="0.25">
      <c r="A64" s="85"/>
      <c r="B64" s="97" t="s">
        <v>69</v>
      </c>
      <c r="C64" s="98">
        <f>C63-C65</f>
        <v>7196795.9700000063</v>
      </c>
      <c r="D64" s="98">
        <f>D63</f>
        <v>8005025.0000000009</v>
      </c>
      <c r="E64" s="98">
        <f t="shared" ref="E64:F64" si="17">E63</f>
        <v>8034521.04</v>
      </c>
      <c r="F64" s="98">
        <f t="shared" si="17"/>
        <v>8355901.8900000006</v>
      </c>
      <c r="G64" s="88"/>
    </row>
    <row r="65" spans="1:7" ht="18" customHeight="1" thickBot="1" x14ac:dyDescent="0.3">
      <c r="A65" s="89"/>
      <c r="B65" s="99" t="s">
        <v>72</v>
      </c>
      <c r="C65" s="100">
        <v>256204.02999999374</v>
      </c>
      <c r="D65" s="100"/>
      <c r="E65" s="100"/>
      <c r="F65" s="100"/>
      <c r="G65" s="92"/>
    </row>
    <row r="66" spans="1:7" ht="31.5" x14ac:dyDescent="0.25">
      <c r="A66" s="94"/>
      <c r="B66" s="101" t="s">
        <v>73</v>
      </c>
      <c r="C66" s="96">
        <f>'[1]Ввод ОС и НМА'!AL100</f>
        <v>2582186</v>
      </c>
      <c r="D66" s="96">
        <v>0</v>
      </c>
      <c r="E66" s="96">
        <v>0</v>
      </c>
      <c r="F66" s="96">
        <v>0</v>
      </c>
      <c r="G66" s="84"/>
    </row>
    <row r="67" spans="1:7" ht="16.5" thickBot="1" x14ac:dyDescent="0.3">
      <c r="A67" s="89"/>
      <c r="B67" s="99" t="s">
        <v>69</v>
      </c>
      <c r="C67" s="100">
        <f>C66</f>
        <v>2582186</v>
      </c>
      <c r="D67" s="100">
        <f>D66</f>
        <v>0</v>
      </c>
      <c r="E67" s="100">
        <f t="shared" ref="E67:F67" si="18">E66</f>
        <v>0</v>
      </c>
      <c r="F67" s="100">
        <f t="shared" si="18"/>
        <v>0</v>
      </c>
      <c r="G67" s="92"/>
    </row>
    <row r="68" spans="1:7" ht="31.5" x14ac:dyDescent="0.25">
      <c r="A68" s="94"/>
      <c r="B68" s="101" t="s">
        <v>74</v>
      </c>
      <c r="C68" s="96">
        <f>'[1]Ввод ОС и НМА'!AL101</f>
        <v>1186592</v>
      </c>
      <c r="D68" s="96">
        <v>0</v>
      </c>
      <c r="E68" s="96">
        <v>0</v>
      </c>
      <c r="F68" s="96">
        <v>0</v>
      </c>
      <c r="G68" s="84"/>
    </row>
    <row r="69" spans="1:7" ht="16.5" thickBot="1" x14ac:dyDescent="0.3">
      <c r="A69" s="89"/>
      <c r="B69" s="99" t="s">
        <v>69</v>
      </c>
      <c r="C69" s="100">
        <f>C68</f>
        <v>1186592</v>
      </c>
      <c r="D69" s="100">
        <f>D68</f>
        <v>0</v>
      </c>
      <c r="E69" s="100">
        <f t="shared" ref="E69:F69" si="19">E68</f>
        <v>0</v>
      </c>
      <c r="F69" s="100">
        <f t="shared" si="19"/>
        <v>0</v>
      </c>
      <c r="G69" s="92"/>
    </row>
    <row r="70" spans="1:7" ht="31.5" x14ac:dyDescent="0.25">
      <c r="A70" s="94"/>
      <c r="B70" s="101" t="s">
        <v>75</v>
      </c>
      <c r="C70" s="96">
        <v>0</v>
      </c>
      <c r="D70" s="96">
        <f>'[1]Ввод ОС и НМА'!BC106</f>
        <v>5850600</v>
      </c>
      <c r="E70" s="96">
        <f>'[1]Ввод ОС и НМА'!BT114</f>
        <v>6347304</v>
      </c>
      <c r="F70" s="96">
        <f>'[1]Ввод ОС и НМА'!CK122</f>
        <v>6874256</v>
      </c>
      <c r="G70" s="84"/>
    </row>
    <row r="71" spans="1:7" ht="16.5" thickBot="1" x14ac:dyDescent="0.3">
      <c r="A71" s="89"/>
      <c r="B71" s="99" t="s">
        <v>69</v>
      </c>
      <c r="C71" s="100"/>
      <c r="D71" s="100">
        <f>D70</f>
        <v>5850600</v>
      </c>
      <c r="E71" s="100">
        <f t="shared" ref="E71:F71" si="20">E70</f>
        <v>6347304</v>
      </c>
      <c r="F71" s="100">
        <f t="shared" si="20"/>
        <v>6874256</v>
      </c>
      <c r="G71" s="92"/>
    </row>
    <row r="72" spans="1:7" ht="31.5" x14ac:dyDescent="0.25">
      <c r="A72" s="94"/>
      <c r="B72" s="101" t="s">
        <v>76</v>
      </c>
      <c r="C72" s="96">
        <f>'[1]Ввод ОС и НМА'!AL97</f>
        <v>2150698</v>
      </c>
      <c r="D72" s="96">
        <f>'[1]Ввод ОС и НМА'!BC107</f>
        <v>2344650</v>
      </c>
      <c r="E72" s="96">
        <f>'[1]Ввод ОС и НМА'!BT115</f>
        <v>2543706</v>
      </c>
      <c r="F72" s="96">
        <f>'[1]Ввод ОС и НМА'!CK123</f>
        <v>2754884</v>
      </c>
      <c r="G72" s="84"/>
    </row>
    <row r="73" spans="1:7" ht="16.5" thickBot="1" x14ac:dyDescent="0.3">
      <c r="A73" s="89"/>
      <c r="B73" s="99" t="s">
        <v>69</v>
      </c>
      <c r="C73" s="100">
        <f>C72</f>
        <v>2150698</v>
      </c>
      <c r="D73" s="100">
        <f>D72</f>
        <v>2344650</v>
      </c>
      <c r="E73" s="100">
        <f t="shared" ref="E73:F73" si="21">E72</f>
        <v>2543706</v>
      </c>
      <c r="F73" s="100">
        <f t="shared" si="21"/>
        <v>2754884</v>
      </c>
      <c r="G73" s="92"/>
    </row>
    <row r="74" spans="1:7" ht="31.5" x14ac:dyDescent="0.25">
      <c r="A74" s="94"/>
      <c r="B74" s="101" t="s">
        <v>77</v>
      </c>
      <c r="C74" s="96">
        <v>0</v>
      </c>
      <c r="D74" s="96">
        <f>'[1]Ввод ОС и НМА'!BC432</f>
        <v>3227143.9499999997</v>
      </c>
      <c r="E74" s="96">
        <v>0</v>
      </c>
      <c r="F74" s="96">
        <v>0</v>
      </c>
      <c r="G74" s="84"/>
    </row>
    <row r="75" spans="1:7" ht="16.5" thickBot="1" x14ac:dyDescent="0.3">
      <c r="A75" s="89"/>
      <c r="B75" s="99" t="s">
        <v>69</v>
      </c>
      <c r="C75" s="100">
        <f>C74</f>
        <v>0</v>
      </c>
      <c r="D75" s="100">
        <f>D74</f>
        <v>3227143.9499999997</v>
      </c>
      <c r="E75" s="100">
        <f t="shared" ref="E75:F75" si="22">E74</f>
        <v>0</v>
      </c>
      <c r="F75" s="100">
        <f t="shared" si="22"/>
        <v>0</v>
      </c>
      <c r="G75" s="92"/>
    </row>
    <row r="76" spans="1:7" x14ac:dyDescent="0.25">
      <c r="A76" s="94"/>
      <c r="B76" s="101" t="s">
        <v>78</v>
      </c>
      <c r="C76" s="96">
        <f>'[1]Ввод ОС и НМА'!AL98</f>
        <v>1294464</v>
      </c>
      <c r="D76" s="96">
        <f>'[1]Ввод ОС и НМА'!BC108</f>
        <v>1962450</v>
      </c>
      <c r="E76" s="96">
        <f>'[1]Ввод ОС и НМА'!BT116</f>
        <v>1993500</v>
      </c>
      <c r="F76" s="96">
        <f>'[1]Ввод ОС и НМА'!CK125</f>
        <v>2159000</v>
      </c>
      <c r="G76" s="84"/>
    </row>
    <row r="77" spans="1:7" ht="16.5" thickBot="1" x14ac:dyDescent="0.3">
      <c r="A77" s="89"/>
      <c r="B77" s="99" t="s">
        <v>69</v>
      </c>
      <c r="C77" s="100">
        <f>C76</f>
        <v>1294464</v>
      </c>
      <c r="D77" s="100">
        <f>D76</f>
        <v>1962450</v>
      </c>
      <c r="E77" s="100">
        <f t="shared" ref="E77:F77" si="23">E76</f>
        <v>1993500</v>
      </c>
      <c r="F77" s="100">
        <f t="shared" si="23"/>
        <v>2159000</v>
      </c>
      <c r="G77" s="92"/>
    </row>
    <row r="78" spans="1:7" x14ac:dyDescent="0.25">
      <c r="A78" s="94"/>
      <c r="B78" s="101" t="s">
        <v>79</v>
      </c>
      <c r="C78" s="96">
        <f>'[1]Ввод ОС и НМА'!AL99</f>
        <v>98100</v>
      </c>
      <c r="D78" s="96">
        <f>'[1]Ввод ОС и НМА'!BC109</f>
        <v>102330</v>
      </c>
      <c r="E78" s="96">
        <f>'[1]Ввод ОС и НМА'!BT117</f>
        <v>106230</v>
      </c>
      <c r="F78" s="96">
        <f>'[1]Ввод ОС и НМА'!CK124</f>
        <v>110280</v>
      </c>
      <c r="G78" s="84"/>
    </row>
    <row r="79" spans="1:7" ht="16.5" thickBot="1" x14ac:dyDescent="0.3">
      <c r="A79" s="89"/>
      <c r="B79" s="99" t="s">
        <v>69</v>
      </c>
      <c r="C79" s="100">
        <f>C78</f>
        <v>98100</v>
      </c>
      <c r="D79" s="100">
        <f>D78</f>
        <v>102330</v>
      </c>
      <c r="E79" s="100">
        <f t="shared" ref="E79:F79" si="24">E78</f>
        <v>106230</v>
      </c>
      <c r="F79" s="100">
        <f t="shared" si="24"/>
        <v>110280</v>
      </c>
      <c r="G79" s="92"/>
    </row>
    <row r="80" spans="1:7" x14ac:dyDescent="0.25">
      <c r="A80" s="94"/>
      <c r="B80" s="101" t="s">
        <v>80</v>
      </c>
      <c r="C80" s="96">
        <f>'[1]Ввод ОС и НМА'!AL430</f>
        <v>20558868</v>
      </c>
      <c r="D80" s="96">
        <v>0</v>
      </c>
      <c r="E80" s="96">
        <v>0</v>
      </c>
      <c r="F80" s="96">
        <v>0</v>
      </c>
      <c r="G80" s="84"/>
    </row>
    <row r="81" spans="1:7" ht="16.5" thickBot="1" x14ac:dyDescent="0.3">
      <c r="A81" s="89"/>
      <c r="B81" s="99" t="s">
        <v>69</v>
      </c>
      <c r="C81" s="100">
        <f>C80</f>
        <v>20558868</v>
      </c>
      <c r="D81" s="100">
        <f>D80</f>
        <v>0</v>
      </c>
      <c r="E81" s="100">
        <f t="shared" ref="E81:F81" si="25">E80</f>
        <v>0</v>
      </c>
      <c r="F81" s="100">
        <f t="shared" si="25"/>
        <v>0</v>
      </c>
      <c r="G81" s="92"/>
    </row>
    <row r="82" spans="1:7" x14ac:dyDescent="0.25">
      <c r="A82" s="94"/>
      <c r="B82" s="101" t="s">
        <v>81</v>
      </c>
      <c r="C82" s="96">
        <v>0</v>
      </c>
      <c r="D82" s="96">
        <f>'[1]Ввод ОС и НМА'!BC429</f>
        <v>46534796.674999997</v>
      </c>
      <c r="E82" s="96">
        <v>0</v>
      </c>
      <c r="F82" s="96">
        <v>0</v>
      </c>
      <c r="G82" s="84"/>
    </row>
    <row r="83" spans="1:7" ht="16.5" thickBot="1" x14ac:dyDescent="0.3">
      <c r="A83" s="89"/>
      <c r="B83" s="99" t="s">
        <v>69</v>
      </c>
      <c r="C83" s="100">
        <f>C82</f>
        <v>0</v>
      </c>
      <c r="D83" s="100">
        <f>D82</f>
        <v>46534796.674999997</v>
      </c>
      <c r="E83" s="100">
        <f t="shared" ref="E83:F83" si="26">E82</f>
        <v>0</v>
      </c>
      <c r="F83" s="100">
        <f t="shared" si="26"/>
        <v>0</v>
      </c>
      <c r="G83" s="92"/>
    </row>
    <row r="84" spans="1:7" x14ac:dyDescent="0.25">
      <c r="A84" s="94"/>
      <c r="B84" s="102" t="s">
        <v>82</v>
      </c>
      <c r="C84" s="103">
        <f>SUM(C85:C87)</f>
        <v>135575678.63</v>
      </c>
      <c r="D84" s="103">
        <f t="shared" ref="D84:F84" si="27">SUM(D85:D87)</f>
        <v>555499682.24112332</v>
      </c>
      <c r="E84" s="103">
        <f t="shared" si="27"/>
        <v>148872371.32006413</v>
      </c>
      <c r="F84" s="103">
        <f t="shared" si="27"/>
        <v>155931457.22972602</v>
      </c>
      <c r="G84" s="84"/>
    </row>
    <row r="85" spans="1:7" x14ac:dyDescent="0.25">
      <c r="A85" s="85"/>
      <c r="B85" s="97" t="s">
        <v>69</v>
      </c>
      <c r="C85" s="104">
        <f>SUMIF($B$61:$B$83,$B85,C$61:C$83)</f>
        <v>35319474.600000001</v>
      </c>
      <c r="D85" s="104">
        <f t="shared" ref="D85:F85" si="28">SUMIF($B$61:$B$83,$B85,D$61:D$83)</f>
        <v>146955433.89302382</v>
      </c>
      <c r="E85" s="104">
        <f t="shared" si="28"/>
        <v>148872371.32006413</v>
      </c>
      <c r="F85" s="104">
        <f t="shared" si="28"/>
        <v>155931457.22972602</v>
      </c>
      <c r="G85" s="88"/>
    </row>
    <row r="86" spans="1:7" x14ac:dyDescent="0.25">
      <c r="A86" s="85"/>
      <c r="B86" s="97" t="s">
        <v>70</v>
      </c>
      <c r="C86" s="104">
        <f t="shared" ref="C86:F87" si="29">SUMIF($B$61:$B$83,$B86,C$61:C$83)</f>
        <v>100000000</v>
      </c>
      <c r="D86" s="104">
        <f t="shared" si="29"/>
        <v>408544248.34809947</v>
      </c>
      <c r="E86" s="104">
        <f t="shared" si="29"/>
        <v>0</v>
      </c>
      <c r="F86" s="104">
        <f t="shared" si="29"/>
        <v>0</v>
      </c>
      <c r="G86" s="88"/>
    </row>
    <row r="87" spans="1:7" ht="16.5" thickBot="1" x14ac:dyDescent="0.3">
      <c r="A87" s="89"/>
      <c r="B87" s="99" t="s">
        <v>72</v>
      </c>
      <c r="C87" s="104">
        <f t="shared" si="29"/>
        <v>256204.02999999374</v>
      </c>
      <c r="D87" s="104">
        <f t="shared" si="29"/>
        <v>0</v>
      </c>
      <c r="E87" s="104">
        <f t="shared" si="29"/>
        <v>0</v>
      </c>
      <c r="F87" s="104">
        <f t="shared" si="29"/>
        <v>0</v>
      </c>
      <c r="G87" s="92"/>
    </row>
    <row r="90" spans="1:7" x14ac:dyDescent="0.25">
      <c r="B90" s="93"/>
      <c r="C90" s="39"/>
    </row>
    <row r="91" spans="1:7" x14ac:dyDescent="0.25">
      <c r="B91" s="93"/>
      <c r="C91" s="39"/>
    </row>
    <row r="93" spans="1:7" x14ac:dyDescent="0.25">
      <c r="B93" s="93"/>
      <c r="C93" s="39"/>
    </row>
    <row r="94" spans="1:7" x14ac:dyDescent="0.25">
      <c r="B94" s="93"/>
      <c r="C94" s="39"/>
    </row>
  </sheetData>
  <mergeCells count="4">
    <mergeCell ref="A1:G1"/>
    <mergeCell ref="A6:A7"/>
    <mergeCell ref="B6:B7"/>
    <mergeCell ref="G8:G10"/>
  </mergeCells>
  <pageMargins left="0.31496062992125984" right="0.31496062992125984" top="0.35433070866141736" bottom="0.55118110236220474" header="0.31496062992125984" footer="0.31496062992125984"/>
  <pageSetup paperSize="8" scale="6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 Александр Александрович</dc:creator>
  <cp:lastModifiedBy>Агафонов Александр Александрович</cp:lastModifiedBy>
  <dcterms:created xsi:type="dcterms:W3CDTF">2025-03-21T09:18:29Z</dcterms:created>
  <dcterms:modified xsi:type="dcterms:W3CDTF">2025-03-21T09:20:14Z</dcterms:modified>
</cp:coreProperties>
</file>