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4880" windowHeight="7440" activeTab="2"/>
  </bookViews>
  <sheets>
    <sheet name="УЕ_Р 2.1" sheetId="5" r:id="rId1"/>
    <sheet name="УЕ Р 2.2" sheetId="6" r:id="rId2"/>
    <sheet name="Потребность" sheetId="4" r:id="rId3"/>
  </sheets>
  <externalReferences>
    <externalReference r:id="rId4"/>
    <externalReference r:id="rId5"/>
    <externalReference r:id="rId6"/>
  </externalReferences>
  <definedNames>
    <definedName name="anscount" hidden="1">1</definedName>
    <definedName name="god">[1]Титульный!$M$5</definedName>
    <definedName name="H?Period">[2]Заголовок!$B$3</definedName>
    <definedName name="HTML_CodePage" hidden="1">1251</definedName>
    <definedName name="HTML_Control" localSheetId="1" hidden="1">{"'Лист1'!$A$1:$W$63"}</definedName>
    <definedName name="HTML_Control" localSheetId="0" hidden="1">{"'Лист1'!$A$1:$W$63"}</definedName>
    <definedName name="HTML_Control" hidden="1">{"'Лист1'!$A$1:$W$63"}</definedName>
    <definedName name="HTML_Description" hidden="1">""</definedName>
    <definedName name="HTML_Email" hidden="1">""</definedName>
    <definedName name="HTML_Header" hidden="1">"Лист1"</definedName>
    <definedName name="HTML_LastUpdate" hidden="1">"18.10.01"</definedName>
    <definedName name="HTML_LineAfter" hidden="1">FALSE</definedName>
    <definedName name="HTML_LineBefore" hidden="1">FALSE</definedName>
    <definedName name="HTML_Name" hidden="1">"Федецкий И.И."</definedName>
    <definedName name="HTML_OBDlg2" hidden="1">TRUE</definedName>
    <definedName name="HTML_OBDlg4" hidden="1">TRUE</definedName>
    <definedName name="HTML_OS" hidden="1">0</definedName>
    <definedName name="HTML_PathFile" hidden="1">"D:\Мои документы\СТАТЬИ\MyHTML.htm"</definedName>
    <definedName name="HTML_Title" hidden="1">"Климатические зоны Томской области"</definedName>
    <definedName name="LT_NUMERIC_AREA">'[1]Расчёт расходов'!$G$18:$CF$23,'[1]Расчёт расходов'!$G$27:$CF$61,'[1]Расчёт расходов'!$G$65:$CF$96,'[1]Расчёт расходов'!$G$100:$CF$103,'[1]Расчёт расходов'!$G$107:$CF$107,'[1]Расчёт расходов'!$G$111:$CF$112,'[1]Расчёт расходов'!$G$116:$CF$121,'[1]Расчёт расходов'!$G$125:$CF$126</definedName>
    <definedName name="NVV_BY_LEVELS_SMOOTHING_TOTAL_VALUES">'[1]НВВ по уровням'!$F$25,'[1]НВВ по уровням'!$F$38,'[1]НВВ по уровням'!$F$51,'[1]НВВ по уровням'!$F$64,'[1]НВВ по уровням'!$F$77,'[1]НВВ по уровням'!$F$90,'[1]НВВ по уровням'!$F$103,'[1]НВВ по уровням'!$F$116,'[1]НВВ по уровням'!$F$129,'[1]НВВ по уровням'!$F$142,'[1]НВВ по уровням'!$F$155,'[1]НВВ по уровням'!$F$168,'[1]НВВ по уровням'!$F$181,'[1]НВВ по уровням'!$F$194,'[1]НВВ по уровням'!$F$207,'[1]НВВ по уровням'!$F$220,'[1]НВВ по уровням'!$F$233,'[1]НВВ по уровням'!$F$246,'[1]НВВ по уровням'!$F$259,'[1]НВВ по уровням'!$F$272,'[1]НВВ по уровням'!$F$285,'[1]НВВ по уровням'!$F$298,'[1]НВВ по уровням'!$F$311,'[1]НВВ по уровням'!$F$324,'[1]НВВ по уровням'!$F$337,'[1]НВВ по уровням'!$F$350</definedName>
    <definedName name="NVV_BY_LEVELS_SMOOTHING_YEARS">'[1]НВВ по уровням'!$C$25,'[1]НВВ по уровням'!$C$38,'[1]НВВ по уровням'!$C$51,'[1]НВВ по уровням'!$C$64,'[1]НВВ по уровням'!$C$77,'[1]НВВ по уровням'!$C$90,'[1]НВВ по уровням'!$C$103,'[1]НВВ по уровням'!$C$116,'[1]НВВ по уровням'!$C$129,'[1]НВВ по уровням'!$C$142,'[1]НВВ по уровням'!$C$155,'[1]НВВ по уровням'!$C$168,'[1]НВВ по уровням'!$C$181,'[1]НВВ по уровням'!$C$194,'[1]НВВ по уровням'!$C$207,'[1]НВВ по уровням'!$C$220,'[1]НВВ по уровням'!$C$233,'[1]НВВ по уровням'!$C$246,'[1]НВВ по уровням'!$C$259,'[1]НВВ по уровням'!$C$272,'[1]НВВ по уровням'!$C$285,'[1]НВВ по уровням'!$C$298,'[1]НВВ по уровням'!$C$311,'[1]НВВ по уровням'!$C$324,'[1]НВВ по уровням'!$C$337,'[1]НВВ по уровням'!$C$350</definedName>
    <definedName name="org" localSheetId="1">#REF!</definedName>
    <definedName name="org" localSheetId="0">#REF!</definedName>
    <definedName name="org">#REF!</definedName>
    <definedName name="P19_T1_Protect" localSheetId="1" hidden="1">P5_T1_Protect,P6_T1_Protect,P7_T1_Protect,P8_T1_Protect,P9_T1_Protect,P10_T1_Protect,P11_T1_Protect,P12_T1_Protect,P13_T1_Protect,P14_T1_Protect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ROT_22" localSheetId="1">P3_PROT_22,P4_PROT_22,P5_PROT_22</definedName>
    <definedName name="PROT_22" localSheetId="0">P3_PROT_22,P4_PROT_22,P5_PROT_22</definedName>
    <definedName name="PROT_22">P3_PROT_22,P4_PROT_22,P5_PROT_22</definedName>
    <definedName name="R_2_1_NUMERIC_AREA" localSheetId="1">#REF!</definedName>
    <definedName name="R_2_1_NUMERIC_AREA" localSheetId="0">#REF!</definedName>
    <definedName name="R_2_1_NUMERIC_AREA">#REF!</definedName>
    <definedName name="R_2_2_NUMERIC_AREA" localSheetId="1">#REF!</definedName>
    <definedName name="R_2_2_NUMERIC_AREA" localSheetId="0">#REF!</definedName>
    <definedName name="R_2_2_NUMERIC_AREA">#REF!</definedName>
    <definedName name="raion" localSheetId="1">#REF!</definedName>
    <definedName name="raion" localSheetId="0">#REF!</definedName>
    <definedName name="raion">#REF!</definedName>
    <definedName name="region_name">[1]Титульный!$F$8</definedName>
    <definedName name="SAPBEXrevision" hidden="1">1</definedName>
    <definedName name="SAPBEXsysID" hidden="1">"BW2"</definedName>
    <definedName name="SAPBEXwbID" hidden="1">"479GSPMTNK9HM4ZSIVE5K2SH6"</definedName>
    <definedName name="TITLE_CONTACTS_DATA">[1]Титульный!$F$49:$F$50,[1]Титульный!$F$52:$F$53,[1]Титульный!$F$55:$F$56,[1]Титульный!$F$58:$F$61</definedName>
    <definedName name="version">[1]Инструкция!$B$3</definedName>
    <definedName name="Z_1227B8E4_DA33_4918_8C40_B0DA6FE892ED_.wvu.Cols" localSheetId="1" hidden="1">'УЕ Р 2.2'!$A:$B</definedName>
    <definedName name="Z_1227B8E4_DA33_4918_8C40_B0DA6FE892ED_.wvu.PrintArea" localSheetId="1" hidden="1">'УЕ Р 2.2'!$A$1:$H$2</definedName>
    <definedName name="Z_1227B8E4_DA33_4918_8C40_B0DA6FE892ED_.wvu.PrintArea" localSheetId="0" hidden="1">'УЕ_Р 2.1'!#REF!</definedName>
    <definedName name="Z_1227B8E4_DA33_4918_8C40_B0DA6FE892ED_.wvu.Rows" localSheetId="1" hidden="1">'УЕ Р 2.2'!$1:$2</definedName>
    <definedName name="Z_30EC8A38_C35C_4545_A723_9FA000C19FE2_.wvu.Cols" localSheetId="1" hidden="1">'УЕ Р 2.2'!$A:$B,'УЕ Р 2.2'!#REF!,'УЕ Р 2.2'!#REF!,'УЕ Р 2.2'!#REF!,'УЕ Р 2.2'!#REF!,'УЕ Р 2.2'!#REF!,'УЕ Р 2.2'!#REF!</definedName>
    <definedName name="Z_30EC8A38_C35C_4545_A723_9FA000C19FE2_.wvu.Cols" localSheetId="0" hidden="1">'УЕ_Р 2.1'!#REF!,'УЕ_Р 2.1'!#REF!,'УЕ_Р 2.1'!#REF!,'УЕ_Р 2.1'!#REF!,'УЕ_Р 2.1'!#REF!,'УЕ_Р 2.1'!#REF!,'УЕ_Р 2.1'!#REF!</definedName>
    <definedName name="Z_30EC8A38_C35C_4545_A723_9FA000C19FE2_.wvu.Rows" localSheetId="1" hidden="1">'УЕ Р 2.2'!$1:$2</definedName>
    <definedName name="Z_DF70ED83_B4A0_4B49_A369_4F7BEABAE01D_.wvu.Cols" localSheetId="1" hidden="1">'УЕ Р 2.2'!$A:$B</definedName>
    <definedName name="Z_DF70ED83_B4A0_4B49_A369_4F7BEABAE01D_.wvu.PrintArea" localSheetId="1" hidden="1">'УЕ Р 2.2'!$A$1:$H$2</definedName>
    <definedName name="Z_DF70ED83_B4A0_4B49_A369_4F7BEABAE01D_.wvu.PrintArea" localSheetId="0" hidden="1">'УЕ_Р 2.1'!#REF!</definedName>
    <definedName name="Z_DF70ED83_B4A0_4B49_A369_4F7BEABAE01D_.wvu.Rows" localSheetId="1" hidden="1">'УЕ Р 2.2'!$1:$2</definedName>
    <definedName name="А15" localSheetId="1">#REF!</definedName>
    <definedName name="А15" localSheetId="0">#REF!</definedName>
    <definedName name="А15">#REF!</definedName>
    <definedName name="А4" localSheetId="1">#REF!</definedName>
    <definedName name="А4" localSheetId="0">#REF!</definedName>
    <definedName name="А4">#REF!</definedName>
    <definedName name="А8" localSheetId="1">#REF!</definedName>
    <definedName name="А8" localSheetId="0">#REF!</definedName>
    <definedName name="А8">#REF!</definedName>
    <definedName name="_xlnm.Print_Titles" localSheetId="2">Потребность!$5:$7</definedName>
    <definedName name="Лист2в" localSheetId="1">#REF!</definedName>
    <definedName name="Лист2в" localSheetId="0">#REF!</definedName>
    <definedName name="Лист2в">#REF!</definedName>
    <definedName name="_xlnm.Print_Area" localSheetId="2">Потребность!$A$1:$Z$122</definedName>
    <definedName name="_xlnm.Print_Area" localSheetId="1">'УЕ Р 2.2'!$A$1:$L$68</definedName>
    <definedName name="_xlnm.Print_Area" localSheetId="0">'УЕ_Р 2.1'!#REF!</definedName>
    <definedName name="ПоследнийГод">[2]Заголовок!$B$5</definedName>
    <definedName name="_xlnm.Recorder" localSheetId="1">#REF!</definedName>
    <definedName name="_xlnm.Recorder" localSheetId="0">#REF!</definedName>
    <definedName name="_xlnm.Recorder">#REF!</definedName>
    <definedName name="фот" hidden="1">{"'Лист1'!$A$1:$W$63"}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3" i="4" l="1"/>
  <c r="G92" i="4"/>
  <c r="G91" i="4"/>
  <c r="U17" i="4" l="1"/>
  <c r="U22" i="4"/>
  <c r="U36" i="4" l="1"/>
  <c r="U74" i="4"/>
  <c r="G86" i="4"/>
  <c r="G85" i="4"/>
  <c r="G84" i="4"/>
  <c r="G83" i="4"/>
  <c r="D48" i="4"/>
  <c r="G89" i="4" l="1"/>
  <c r="I9" i="4" l="1"/>
  <c r="I10" i="4" s="1"/>
  <c r="I11" i="4" s="1"/>
  <c r="I12" i="4" s="1"/>
  <c r="I13" i="4" s="1"/>
  <c r="I14" i="4" s="1"/>
  <c r="I15" i="4" s="1"/>
  <c r="I16" i="4" s="1"/>
  <c r="I17" i="4" s="1"/>
  <c r="I18" i="4" s="1"/>
  <c r="I19" i="4" l="1"/>
  <c r="I20" i="4" s="1"/>
  <c r="I21" i="4" s="1"/>
  <c r="U78" i="4" l="1"/>
  <c r="U81" i="4"/>
  <c r="U79" i="4"/>
  <c r="U12" i="4"/>
  <c r="U9" i="4"/>
  <c r="I57" i="6" l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I37" i="6"/>
  <c r="H37" i="6"/>
  <c r="I36" i="6"/>
  <c r="F36" i="6" s="1"/>
  <c r="H36" i="6"/>
  <c r="H35" i="6"/>
  <c r="I35" i="6" s="1"/>
  <c r="H34" i="6"/>
  <c r="I34" i="6" s="1"/>
  <c r="H33" i="6"/>
  <c r="I33" i="6" s="1"/>
  <c r="H32" i="6"/>
  <c r="I31" i="6"/>
  <c r="H31" i="6"/>
  <c r="I30" i="6"/>
  <c r="H30" i="6"/>
  <c r="I29" i="6"/>
  <c r="H29" i="6"/>
  <c r="I28" i="6"/>
  <c r="H28" i="6"/>
  <c r="I27" i="6"/>
  <c r="H27" i="6"/>
  <c r="I26" i="6"/>
  <c r="H26" i="6"/>
  <c r="I25" i="6"/>
  <c r="H25" i="6"/>
  <c r="I24" i="6"/>
  <c r="H24" i="6"/>
  <c r="I23" i="6"/>
  <c r="H23" i="6"/>
  <c r="I22" i="6"/>
  <c r="H22" i="6"/>
  <c r="I21" i="6"/>
  <c r="H21" i="6"/>
  <c r="I20" i="6"/>
  <c r="H20" i="6"/>
  <c r="F20" i="6"/>
  <c r="H19" i="6"/>
  <c r="I19" i="6" s="1"/>
  <c r="H18" i="6"/>
  <c r="I18" i="6" s="1"/>
  <c r="I17" i="6"/>
  <c r="H17" i="6"/>
  <c r="I16" i="6"/>
  <c r="H16" i="6"/>
  <c r="I15" i="6"/>
  <c r="H15" i="6"/>
  <c r="I14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F47" i="5"/>
  <c r="F46" i="5"/>
  <c r="F45" i="5"/>
  <c r="F44" i="5"/>
  <c r="F43" i="5"/>
  <c r="F42" i="5"/>
  <c r="F41" i="5"/>
  <c r="G41" i="5" s="1"/>
  <c r="F40" i="5"/>
  <c r="G40" i="5" s="1"/>
  <c r="F39" i="5"/>
  <c r="G39" i="5" s="1"/>
  <c r="F38" i="5"/>
  <c r="G38" i="5" s="1"/>
  <c r="F37" i="5"/>
  <c r="F36" i="5"/>
  <c r="F35" i="5"/>
  <c r="G35" i="5" s="1"/>
  <c r="F34" i="5"/>
  <c r="G34" i="5" s="1"/>
  <c r="F33" i="5"/>
  <c r="G33" i="5" s="1"/>
  <c r="F32" i="5"/>
  <c r="G32" i="5" s="1"/>
  <c r="F31" i="5"/>
  <c r="G31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I49" i="6" l="1"/>
  <c r="I50" i="6"/>
  <c r="I55" i="6" s="1"/>
  <c r="F18" i="6"/>
  <c r="I32" i="6"/>
  <c r="F32" i="6" s="1"/>
  <c r="F38" i="6"/>
  <c r="G36" i="5"/>
  <c r="G45" i="5" s="1"/>
  <c r="G42" i="5"/>
  <c r="G47" i="5" s="1"/>
  <c r="G25" i="5"/>
  <c r="G44" i="5" s="1"/>
  <c r="G37" i="5"/>
  <c r="G46" i="5" s="1"/>
  <c r="I54" i="6" l="1"/>
  <c r="I51" i="6"/>
  <c r="I56" i="6" s="1"/>
  <c r="G43" i="5"/>
  <c r="I53" i="6" l="1"/>
  <c r="M53" i="6" s="1"/>
  <c r="I48" i="6"/>
  <c r="V89" i="4" l="1"/>
  <c r="Z89" i="4" l="1"/>
  <c r="H39" i="4"/>
  <c r="G87" i="4" l="1"/>
  <c r="G88" i="4" s="1"/>
  <c r="I23" i="4" l="1"/>
  <c r="I24" i="4" s="1"/>
  <c r="I25" i="4" s="1"/>
  <c r="I26" i="4" s="1"/>
  <c r="I27" i="4" s="1"/>
  <c r="I29" i="4" l="1"/>
  <c r="I30" i="4" s="1"/>
  <c r="I31" i="4" s="1"/>
  <c r="I32" i="4" s="1"/>
  <c r="I33" i="4" s="1"/>
  <c r="I34" i="4" s="1"/>
  <c r="I35" i="4" s="1"/>
  <c r="C111" i="4"/>
  <c r="C110" i="4"/>
  <c r="C108" i="4"/>
  <c r="C109" i="4"/>
  <c r="C107" i="4"/>
  <c r="C105" i="4"/>
  <c r="I41" i="4" l="1"/>
  <c r="I42" i="4" s="1"/>
  <c r="I43" i="4" s="1"/>
  <c r="I44" i="4" s="1"/>
  <c r="I45" i="4" s="1"/>
  <c r="I46" i="4" s="1"/>
  <c r="I47" i="4" s="1"/>
  <c r="I49" i="4" s="1"/>
  <c r="I50" i="4" s="1"/>
  <c r="I51" i="4" s="1"/>
  <c r="I52" i="4" s="1"/>
  <c r="I53" i="4" s="1"/>
  <c r="I54" i="4" s="1"/>
  <c r="I55" i="4" s="1"/>
  <c r="I56" i="4" s="1"/>
  <c r="I57" i="4" s="1"/>
  <c r="I59" i="4" s="1"/>
  <c r="I60" i="4" s="1"/>
  <c r="I63" i="4" s="1"/>
  <c r="I64" i="4" s="1"/>
  <c r="I70" i="4" s="1"/>
  <c r="I71" i="4" s="1"/>
  <c r="I72" i="4" s="1"/>
  <c r="I73" i="4" s="1"/>
  <c r="C100" i="4"/>
  <c r="C101" i="4"/>
  <c r="D38" i="4" s="1"/>
  <c r="F38" i="4" s="1"/>
  <c r="H38" i="4" s="1"/>
  <c r="C102" i="4"/>
  <c r="C106" i="4"/>
  <c r="I74" i="4" l="1"/>
  <c r="I76" i="4"/>
  <c r="I77" i="4" s="1"/>
  <c r="I78" i="4" s="1"/>
  <c r="I79" i="4" s="1"/>
  <c r="I80" i="4" s="1"/>
  <c r="I81" i="4" s="1"/>
  <c r="D58" i="4"/>
  <c r="F58" i="4" s="1"/>
  <c r="H58" i="4" s="1"/>
  <c r="D31" i="4"/>
  <c r="D62" i="4"/>
  <c r="F62" i="4" s="1"/>
  <c r="H62" i="4" s="1"/>
  <c r="D40" i="4"/>
  <c r="F40" i="4" s="1"/>
  <c r="H40" i="4" s="1"/>
  <c r="D67" i="4"/>
  <c r="F67" i="4" s="1"/>
  <c r="H67" i="4" s="1"/>
  <c r="D69" i="4"/>
  <c r="F69" i="4" s="1"/>
  <c r="H69" i="4" s="1"/>
  <c r="D61" i="4"/>
  <c r="F61" i="4" s="1"/>
  <c r="H61" i="4" s="1"/>
  <c r="D60" i="4"/>
  <c r="F60" i="4" s="1"/>
  <c r="H60" i="4" s="1"/>
  <c r="D66" i="4"/>
  <c r="F66" i="4" s="1"/>
  <c r="H66" i="4" s="1"/>
  <c r="C103" i="4"/>
  <c r="C104" i="4"/>
  <c r="C113" i="4" l="1"/>
  <c r="D63" i="4" s="1"/>
  <c r="F63" i="4" s="1"/>
  <c r="H63" i="4" s="1"/>
  <c r="W89" i="4"/>
  <c r="D68" i="4" l="1"/>
  <c r="F68" i="4" s="1"/>
  <c r="D46" i="4"/>
  <c r="F46" i="4" s="1"/>
  <c r="H46" i="4" s="1"/>
  <c r="D41" i="4"/>
  <c r="F41" i="4" s="1"/>
  <c r="H41" i="4" s="1"/>
  <c r="D49" i="4"/>
  <c r="F49" i="4" s="1"/>
  <c r="D56" i="4"/>
  <c r="F56" i="4" s="1"/>
  <c r="F48" i="4"/>
  <c r="D59" i="4"/>
  <c r="F59" i="4" s="1"/>
  <c r="H59" i="4" s="1"/>
  <c r="D34" i="4"/>
  <c r="F34" i="4" s="1"/>
  <c r="H34" i="4" s="1"/>
  <c r="D52" i="4"/>
  <c r="F52" i="4" s="1"/>
  <c r="H52" i="4" s="1"/>
  <c r="D65" i="4"/>
  <c r="F65" i="4" s="1"/>
  <c r="H65" i="4" s="1"/>
  <c r="D37" i="4"/>
  <c r="F37" i="4" s="1"/>
  <c r="H37" i="4" s="1"/>
  <c r="D27" i="4"/>
  <c r="F27" i="4" s="1"/>
  <c r="H56" i="4" l="1"/>
  <c r="H49" i="4"/>
  <c r="H48" i="4"/>
  <c r="H68" i="4"/>
  <c r="D30" i="4"/>
  <c r="F30" i="4" s="1"/>
  <c r="D28" i="4"/>
  <c r="F28" i="4" s="1"/>
  <c r="H28" i="4" s="1"/>
  <c r="D25" i="4"/>
  <c r="F25" i="4" s="1"/>
  <c r="D26" i="4"/>
  <c r="F26" i="4" s="1"/>
  <c r="F31" i="4"/>
  <c r="F85" i="4" s="1"/>
  <c r="H27" i="4"/>
  <c r="D29" i="4"/>
  <c r="F29" i="4" s="1"/>
  <c r="D8" i="4"/>
  <c r="F8" i="4" s="1"/>
  <c r="D18" i="4"/>
  <c r="F18" i="4" s="1"/>
  <c r="D23" i="4"/>
  <c r="F23" i="4" s="1"/>
  <c r="H23" i="4" s="1"/>
  <c r="F83" i="4" l="1"/>
  <c r="H83" i="4" s="1"/>
  <c r="F86" i="4"/>
  <c r="H86" i="4" s="1"/>
  <c r="F89" i="4"/>
  <c r="H89" i="4" s="1"/>
  <c r="H26" i="4"/>
  <c r="F84" i="4"/>
  <c r="H84" i="4" s="1"/>
  <c r="H31" i="4"/>
  <c r="H85" i="4"/>
  <c r="H29" i="4"/>
  <c r="H25" i="4"/>
  <c r="H18" i="4"/>
  <c r="H30" i="4"/>
  <c r="H8" i="4"/>
  <c r="F87" i="4" l="1"/>
  <c r="H87" i="4" s="1"/>
  <c r="Y89" i="4"/>
  <c r="U20" i="4"/>
  <c r="X89" i="4"/>
  <c r="F88" i="4" l="1"/>
  <c r="H88" i="4" s="1"/>
  <c r="U89" i="4"/>
</calcChain>
</file>

<file path=xl/comments1.xml><?xml version="1.0" encoding="utf-8"?>
<comments xmlns="http://schemas.openxmlformats.org/spreadsheetml/2006/main">
  <authors>
    <author>Снигирева Е В</author>
  </authors>
  <commentList>
    <comment ref="J9" authorId="0">
      <text>
        <r>
          <rPr>
            <b/>
            <sz val="9"/>
            <color indexed="81"/>
            <rFont val="Tahoma"/>
            <family val="2"/>
            <charset val="204"/>
          </rPr>
          <t>Снигирева Е В:</t>
        </r>
        <r>
          <rPr>
            <sz val="9"/>
            <color indexed="81"/>
            <rFont val="Tahoma"/>
            <family val="2"/>
            <charset val="204"/>
          </rPr>
          <t xml:space="preserve">
щедрин
</t>
        </r>
      </text>
    </comment>
  </commentList>
</comments>
</file>

<file path=xl/sharedStrings.xml><?xml version="1.0" encoding="utf-8"?>
<sst xmlns="http://schemas.openxmlformats.org/spreadsheetml/2006/main" count="477" uniqueCount="379">
  <si>
    <t>Наименование транспортного средства</t>
  </si>
  <si>
    <t>Легковой автомобиль</t>
  </si>
  <si>
    <t>Грузопассажирский легковой автомобиль</t>
  </si>
  <si>
    <t>Грузопассажирский автомобиль (вахтовка)</t>
  </si>
  <si>
    <t>ООО "Электросети" (ИНН 7024035693)</t>
  </si>
  <si>
    <t>РАСЧЕТ</t>
  </si>
  <si>
    <t>№ п/п</t>
  </si>
  <si>
    <t>Кол-во единиц</t>
  </si>
  <si>
    <t>Машина оперативная (оперативно-техническая)</t>
  </si>
  <si>
    <t>Машина аварийно-ремонтная</t>
  </si>
  <si>
    <t>Машина (передвижная лаборатория)</t>
  </si>
  <si>
    <t>ПАЗ-672 № Е633РМ70;</t>
  </si>
  <si>
    <t>Мастерская фургон для кабельных  работ</t>
  </si>
  <si>
    <t>Экскаватор одноковшовый 0,5 м3</t>
  </si>
  <si>
    <t>Экскаватор траншейный цепной</t>
  </si>
  <si>
    <t>Машина малогабаритная самоходная кабелеукладочная</t>
  </si>
  <si>
    <t>Машина бурильно-крановая</t>
  </si>
  <si>
    <t>Опоровоз</t>
  </si>
  <si>
    <t>Автоподъемник</t>
  </si>
  <si>
    <t>Кран автомобильный</t>
  </si>
  <si>
    <t>Машина для ремонта электросетей</t>
  </si>
  <si>
    <t>Машина для комплексного ремонта  ВЛ (на тракторе)</t>
  </si>
  <si>
    <t>Трактор гусеничный для сельской  местности</t>
  </si>
  <si>
    <t>Машина для кронирования деревьев</t>
  </si>
  <si>
    <t>Машина грузовая</t>
  </si>
  <si>
    <t>Машина самосвал</t>
  </si>
  <si>
    <t>Трактор колесный</t>
  </si>
  <si>
    <t>Прицеп тракторный</t>
  </si>
  <si>
    <t>Автопогрузчик</t>
  </si>
  <si>
    <t>Гидромолот к экскаватору</t>
  </si>
  <si>
    <t>Агрегат электросварочный передвижной</t>
  </si>
  <si>
    <t>Компрессорная станция передвижная (прицепная)</t>
  </si>
  <si>
    <t>Транспортер для кабельных барабанов</t>
  </si>
  <si>
    <t>Бензопила</t>
  </si>
  <si>
    <t>Электростанция передвижная</t>
  </si>
  <si>
    <t>Насос погружной грязевой (Гном)</t>
  </si>
  <si>
    <t>Домкрат винтовой для подъема кабельных барабанов</t>
  </si>
  <si>
    <t>Домкрат винтовой для выправки опор</t>
  </si>
  <si>
    <t>Бетоно(растворо)смеситель</t>
  </si>
  <si>
    <t>Установка для отогрева мерзлого грунта или по кабельной трассе</t>
  </si>
  <si>
    <t>Итого:    автомобилей</t>
  </si>
  <si>
    <t xml:space="preserve">                 экскаваторов</t>
  </si>
  <si>
    <t xml:space="preserve">                 автопогрузчиков</t>
  </si>
  <si>
    <t xml:space="preserve">                 тракторов </t>
  </si>
  <si>
    <t>Автотранспорт</t>
  </si>
  <si>
    <t>Прочее оборудование</t>
  </si>
  <si>
    <t xml:space="preserve">     ВСЕГО </t>
  </si>
  <si>
    <t>Количество условных единиц для расчета машин и механизмов</t>
  </si>
  <si>
    <t>Всего</t>
  </si>
  <si>
    <t>Кабельные сети</t>
  </si>
  <si>
    <t>Воздушные сети</t>
  </si>
  <si>
    <t>Рем. экспл. обслуж. эл.счетчиков</t>
  </si>
  <si>
    <t>Всего усл. ед по сетям</t>
  </si>
  <si>
    <t>ГАЗ 2217 №Е565РМ70</t>
  </si>
  <si>
    <t>ГАЗ 32213 Е636РМ70</t>
  </si>
  <si>
    <t>-</t>
  </si>
  <si>
    <t>ГАЗ-3307 № Е458РМ70</t>
  </si>
  <si>
    <t>Машина легковая</t>
  </si>
  <si>
    <t xml:space="preserve">
Нормы расхода топлив повышаются при следующих условиях:
</t>
  </si>
  <si>
    <t>для автомобилей, находящихся в эксплуатации более пяти лет или с общим пробегом более 100 тыс. км - до 5%; более восьми лет или с общим пробегом более 150 тыс. км - до 10%.</t>
  </si>
  <si>
    <t xml:space="preserve">
при обкатке новых автомобилей и вышедших из капитального ремонта (пробег определяется производителем техники) - до 10%.</t>
  </si>
  <si>
    <t>Распоряжение Минтранса России «О введении в действие методических рекомендаций «Нормы расхода топлив и смазочных материалов на автомобильном транспорте» от 14.03.2008 № АМ-23-р</t>
  </si>
  <si>
    <t>Единица измере-ния   у.е</t>
  </si>
  <si>
    <t>Вместо (фактичес-кая марка)</t>
  </si>
  <si>
    <t>Отклоне-ние (+ избыток, -  дефицит)</t>
  </si>
  <si>
    <t>Факти-ческое значе-ние</t>
  </si>
  <si>
    <t>Государствен-ный номер</t>
  </si>
  <si>
    <t>Год выпуска</t>
  </si>
  <si>
    <t>Инвентарный номер</t>
  </si>
  <si>
    <t>Срок полезного использования, принятый в бухгалтерском учете,  лет</t>
  </si>
  <si>
    <t>Автобус ПАЗ-672 (электролаборатория)</t>
  </si>
  <si>
    <t>Е 633 РМ</t>
  </si>
  <si>
    <t>00050517</t>
  </si>
  <si>
    <t>Электролаборатория ППУ К-(автобус ПАЗ 3205)</t>
  </si>
  <si>
    <t>Е 583 РМ</t>
  </si>
  <si>
    <t>00050544</t>
  </si>
  <si>
    <t>Автомобиль ГАЗ 66</t>
  </si>
  <si>
    <t>Э00000307</t>
  </si>
  <si>
    <t>Автомобиль бортовой с г/м Чайка-Сервис 2784RА (КМУ Tadano) (МАЗ 437143 (Манипулятор)</t>
  </si>
  <si>
    <t>С 579 МР</t>
  </si>
  <si>
    <t>Э00000305</t>
  </si>
  <si>
    <t>Автомобиль ЗИЛ-433110 с краном-манипулятором БАКМ-890</t>
  </si>
  <si>
    <t>Е 347 РМ</t>
  </si>
  <si>
    <t>00050500</t>
  </si>
  <si>
    <t>Автомобиль ГАЗ-3307 "Вахта" (Крона)</t>
  </si>
  <si>
    <t>Е 458 РМ</t>
  </si>
  <si>
    <t>00050529</t>
  </si>
  <si>
    <t>Передвижная автомастерская ТС3705Р7 (ГАЗ 33081)</t>
  </si>
  <si>
    <t>Е 564 РМ</t>
  </si>
  <si>
    <t>000050565</t>
  </si>
  <si>
    <t>Передвижная мастерская. Автомобиль мод. 3034L3 (ГАЗ 33081)</t>
  </si>
  <si>
    <t>К 734 ХХ</t>
  </si>
  <si>
    <t>00050562</t>
  </si>
  <si>
    <t>Автомобиль ЗИЛ-130</t>
  </si>
  <si>
    <t>Е 451 РМ</t>
  </si>
  <si>
    <t>00050527</t>
  </si>
  <si>
    <t>Автомобиль ЗИЛ-131</t>
  </si>
  <si>
    <t>Е 697 РМ</t>
  </si>
  <si>
    <t>00050537</t>
  </si>
  <si>
    <t>Автомобиль ЗИЛ 4502 - тягач</t>
  </si>
  <si>
    <t>Е 698 РМ</t>
  </si>
  <si>
    <t>00050546</t>
  </si>
  <si>
    <t>Автомобиль-самосвал ЗИЛ-45065</t>
  </si>
  <si>
    <t>К 434 ТУ</t>
  </si>
  <si>
    <t>00050333</t>
  </si>
  <si>
    <t>Автомобиль-самосвал ЗИЛ-СААЗ-4545</t>
  </si>
  <si>
    <t>Е 450 РМ</t>
  </si>
  <si>
    <t>00050572</t>
  </si>
  <si>
    <t>Автогидроподъемник АГП-20Т 3813DH</t>
  </si>
  <si>
    <t>Е 822 УР</t>
  </si>
  <si>
    <t>Э00000056</t>
  </si>
  <si>
    <t>Подъемник АГП-22Т с электроизолированной люлькой на базе автомобиля Hyundai HD78</t>
  </si>
  <si>
    <t>Е 175 КЕ</t>
  </si>
  <si>
    <t>Э00000211</t>
  </si>
  <si>
    <t>Экскаватор-погрузчик NEW HOLLAND B115-4PS</t>
  </si>
  <si>
    <t>ТУ 6702</t>
  </si>
  <si>
    <t>Экскаватор-погрузчик САТ 428</t>
  </si>
  <si>
    <t>ТР 3338</t>
  </si>
  <si>
    <t>Э00000332</t>
  </si>
  <si>
    <t>00050569</t>
  </si>
  <si>
    <t>Экскаватор ЭО 2626/80 на тракторе МТЗ-80</t>
  </si>
  <si>
    <t>ТХ 4754</t>
  </si>
  <si>
    <t>00063528</t>
  </si>
  <si>
    <t>Трактор БМ-205 В на базе МТЗ-82</t>
  </si>
  <si>
    <t>ТК 3924</t>
  </si>
  <si>
    <t>00050528</t>
  </si>
  <si>
    <t>Трактор Беларус 82.1</t>
  </si>
  <si>
    <t>ТР 1826</t>
  </si>
  <si>
    <t>Э00000300</t>
  </si>
  <si>
    <t>Бурильно-крановая машина на базе трактора МТЗ-82.1</t>
  </si>
  <si>
    <t>ТХ 4032</t>
  </si>
  <si>
    <t>Э00000080</t>
  </si>
  <si>
    <t>Бурильная машина БМ-302Б на базе автомобиля ГАЗ-6611</t>
  </si>
  <si>
    <t>Е 454 РМ</t>
  </si>
  <si>
    <t>00050567</t>
  </si>
  <si>
    <t>Сварочный агрегат АДД-300</t>
  </si>
  <si>
    <t>4952 ТВ</t>
  </si>
  <si>
    <t>00042505</t>
  </si>
  <si>
    <t xml:space="preserve">Воздушный винтовой компрессор с регулируемой производительностью, с приводом от дизельного двигателя  (компрессор КВ8/8П) </t>
  </si>
  <si>
    <t>ТХ 8494</t>
  </si>
  <si>
    <t>Э00000267</t>
  </si>
  <si>
    <t>Передвижная электростанция АБ-4 (Аппарат бензоэлектрический ТИПа АБ 40/230)</t>
  </si>
  <si>
    <t>Передвижная электростанция АД-30М2 (Дизель электрического агрегата типа АД-30- Т/400 -М 2)</t>
  </si>
  <si>
    <t>ТВ ТВ 4955</t>
  </si>
  <si>
    <t>70 ТВ 4951</t>
  </si>
  <si>
    <t>ТМЦ</t>
  </si>
  <si>
    <t>7-10</t>
  </si>
  <si>
    <t>Снегопогрузчик фрез.КО-207 (тр-т МТЗ-82)</t>
  </si>
  <si>
    <t>ТК 3925</t>
  </si>
  <si>
    <t>00050545</t>
  </si>
  <si>
    <t>Снегоход</t>
  </si>
  <si>
    <t>МХ 0932</t>
  </si>
  <si>
    <t>Э00000384</t>
  </si>
  <si>
    <t xml:space="preserve">Тракторный прицеп 
2 ПТС-4
</t>
  </si>
  <si>
    <t>Прицеп ОДАЗ 9357</t>
  </si>
  <si>
    <t>АВ 3986</t>
  </si>
  <si>
    <t>ТО 8757</t>
  </si>
  <si>
    <t>Прицеп тракторный 2ПТС-4,5 мод.887Б</t>
  </si>
  <si>
    <t>ТХ4755</t>
  </si>
  <si>
    <t>00050524</t>
  </si>
  <si>
    <t>00050547</t>
  </si>
  <si>
    <t>00050566</t>
  </si>
  <si>
    <t>Прицеп специальный ПС - 8934</t>
  </si>
  <si>
    <t>АВ 3984</t>
  </si>
  <si>
    <t>00050570</t>
  </si>
  <si>
    <t>Автоприцеп</t>
  </si>
  <si>
    <t xml:space="preserve">Снегоход Tayga Patrul 800 SWT C40004000-24  </t>
  </si>
  <si>
    <t>Автоприцеп 821307</t>
  </si>
  <si>
    <t>АВ 3983</t>
  </si>
  <si>
    <t>00050560</t>
  </si>
  <si>
    <t>Автоприцеп 821303</t>
  </si>
  <si>
    <t>АВ 3982</t>
  </si>
  <si>
    <t>00050561</t>
  </si>
  <si>
    <t>Автомобиль NISSAN TEANA MY14</t>
  </si>
  <si>
    <t>О 070 ВА</t>
  </si>
  <si>
    <t>00075789</t>
  </si>
  <si>
    <t>Автомобиль Hyundai H-1 2.5 MT</t>
  </si>
  <si>
    <t>С 111 СР</t>
  </si>
  <si>
    <t>00003006</t>
  </si>
  <si>
    <t>Автомобиль Mitsubishi Libero</t>
  </si>
  <si>
    <t>Е 467 РМ</t>
  </si>
  <si>
    <t>00050564</t>
  </si>
  <si>
    <t>Автомобиль KS04552-XCA 1089145 (Лада «Ларгус»)</t>
  </si>
  <si>
    <t>К 317 ХО</t>
  </si>
  <si>
    <t>Э00000228</t>
  </si>
  <si>
    <t>8-9</t>
  </si>
  <si>
    <t>Легковой автомобиль LADA GFK330 LADA VESTA</t>
  </si>
  <si>
    <t>К 625 ОВ</t>
  </si>
  <si>
    <t>Э00000266</t>
  </si>
  <si>
    <t>Автомобиль УАЗ-396295</t>
  </si>
  <si>
    <t>К 609 ТЕ</t>
  </si>
  <si>
    <t>Э00000147</t>
  </si>
  <si>
    <t>7-8</t>
  </si>
  <si>
    <t>Автомобиль УАЗ-396255</t>
  </si>
  <si>
    <t>Е 557 РМ</t>
  </si>
  <si>
    <t>00050571</t>
  </si>
  <si>
    <t>Е 449 РМ</t>
  </si>
  <si>
    <t>00050563</t>
  </si>
  <si>
    <t>Автомобиль ГАЗ 172412</t>
  </si>
  <si>
    <t>Э00000306</t>
  </si>
  <si>
    <t>Автомобиль ГАЗ 32213 (Микроавтобус)</t>
  </si>
  <si>
    <t>Е 636 РМ</t>
  </si>
  <si>
    <t>Автомобиль УАЗ-390995-04</t>
  </si>
  <si>
    <t>К 287 ТА</t>
  </si>
  <si>
    <t>Э00000119</t>
  </si>
  <si>
    <t>7</t>
  </si>
  <si>
    <t>Автомобиль ГАЗ-27527265 (Соболь)</t>
  </si>
  <si>
    <t>К 606 КЕ</t>
  </si>
  <si>
    <t>00075788</t>
  </si>
  <si>
    <t>Автомобиль ГАЗ-27527 Соболь</t>
  </si>
  <si>
    <t>К 907 АО</t>
  </si>
  <si>
    <t>Э00000386</t>
  </si>
  <si>
    <t>00050550</t>
  </si>
  <si>
    <t>Автомобиль ГАЗ 2217 (Баргузин)</t>
  </si>
  <si>
    <t>Е 565 РМ</t>
  </si>
  <si>
    <t>00075785</t>
  </si>
  <si>
    <t xml:space="preserve">Приложение №10 г. </t>
  </si>
  <si>
    <t>ЛЭП</t>
  </si>
  <si>
    <t xml:space="preserve">Напряжение, кВ </t>
  </si>
  <si>
    <t>Количество цепей на опоре</t>
  </si>
  <si>
    <t>Материал опор</t>
  </si>
  <si>
    <t>Северск</t>
  </si>
  <si>
    <t>Самусь</t>
  </si>
  <si>
    <t>Количество условных единиц (у) на 100 км трассы ЛЭП</t>
  </si>
  <si>
    <t>Протяженность</t>
  </si>
  <si>
    <t>Объем условных единиц</t>
  </si>
  <si>
    <t>у/100км</t>
  </si>
  <si>
    <t>км</t>
  </si>
  <si>
    <t>у</t>
  </si>
  <si>
    <t>ВЛЭП</t>
  </si>
  <si>
    <t>400-500</t>
  </si>
  <si>
    <t>металл</t>
  </si>
  <si>
    <t>ж/бетон</t>
  </si>
  <si>
    <t>330</t>
  </si>
  <si>
    <t>1</t>
  </si>
  <si>
    <t>2</t>
  </si>
  <si>
    <t>дерево</t>
  </si>
  <si>
    <t>110-150</t>
  </si>
  <si>
    <t>КЛЭП</t>
  </si>
  <si>
    <t xml:space="preserve">ВН, всего </t>
  </si>
  <si>
    <t>1-20</t>
  </si>
  <si>
    <t>дерево на ж/б пасынках</t>
  </si>
  <si>
    <t>ж/бетон, металл</t>
  </si>
  <si>
    <t>20-35</t>
  </si>
  <si>
    <t>3-10</t>
  </si>
  <si>
    <t>СН-1, всего</t>
  </si>
  <si>
    <t>СН-2, всего</t>
  </si>
  <si>
    <t xml:space="preserve">0, 4 кВ </t>
  </si>
  <si>
    <t xml:space="preserve">до 1 кВ </t>
  </si>
  <si>
    <t>НН, всего</t>
  </si>
  <si>
    <t>Итого</t>
  </si>
  <si>
    <t>ВН</t>
  </si>
  <si>
    <t>СН1</t>
  </si>
  <si>
    <t>СН2</t>
  </si>
  <si>
    <t>НН</t>
  </si>
  <si>
    <t>Примечание. При расчете условных единиц протяженность ВЛЭП - 0,4 кВ от линии до ввода в здании не учитывается.</t>
  </si>
  <si>
    <t>Условные единицы по ВЛЭП - 0,4 кВ учитывают трудозатраты на обслуживание и ремонт:</t>
  </si>
  <si>
    <t>а) воздушных линий в здание и</t>
  </si>
  <si>
    <t>б) линий с совместной подвеской проводов.</t>
  </si>
  <si>
    <t>- Условные единицы по ВЛЭП 0,4 - 20 кВ учитывают трудозатраты оперативного персонала распределительных сетей 0,4 - 20 кВ.</t>
  </si>
  <si>
    <t>- Кабельные вводы учтены в условных единицах КЛЭП напряжением до 1 кВ.</t>
  </si>
  <si>
    <t>2012</t>
  </si>
  <si>
    <t xml:space="preserve">Приложение №11 </t>
  </si>
  <si>
    <t>Наименование</t>
  </si>
  <si>
    <t>Единица измерения</t>
  </si>
  <si>
    <t>Комментарии</t>
  </si>
  <si>
    <t>Количество условных единиц (у) на единицу измерения</t>
  </si>
  <si>
    <t>Количество единиц измерения</t>
  </si>
  <si>
    <t>Подстанция</t>
  </si>
  <si>
    <t>п/ст</t>
  </si>
  <si>
    <t>Силовой трансформатор или реактор (одно- или трехфазный), или вольтодобавочный трансформатор</t>
  </si>
  <si>
    <t>Единица оборудования</t>
  </si>
  <si>
    <t>Воздушный выключатель</t>
  </si>
  <si>
    <t>3 фазы</t>
  </si>
  <si>
    <t>Масляный выключатель</t>
  </si>
  <si>
    <t xml:space="preserve"> - " -</t>
  </si>
  <si>
    <t>Отделитель с короткозамыкателем</t>
  </si>
  <si>
    <t>не учитываются в расчете</t>
  </si>
  <si>
    <t>Выключатель нагрузки</t>
  </si>
  <si>
    <t>Синхронный компенсатор мощн. до 50 Мвар</t>
  </si>
  <si>
    <t>То же, 50 Мвар и более</t>
  </si>
  <si>
    <t>Статические конденсаторы</t>
  </si>
  <si>
    <t>100 конд.</t>
  </si>
  <si>
    <t>Мачтовая (столбовая) ТП</t>
  </si>
  <si>
    <t>ТП</t>
  </si>
  <si>
    <t>Однотрансформаторная ТП, КТП</t>
  </si>
  <si>
    <t>ТП, КТП</t>
  </si>
  <si>
    <t>Двухтрансформаторная ТП, КТП</t>
  </si>
  <si>
    <t xml:space="preserve">Однотрансформаторная подстанция 35/0,4 кВ </t>
  </si>
  <si>
    <t>14</t>
  </si>
  <si>
    <t>15.</t>
  </si>
  <si>
    <t>Итого по Р2.1. и Р2.2.</t>
  </si>
  <si>
    <t xml:space="preserve">ВСЕГО </t>
  </si>
  <si>
    <t>контроль у.е.</t>
  </si>
  <si>
    <t>Примечание. В п. 1 учтены трудозатраты оперативного персонала подстанций напряжением 35 - 1150 кВ.</t>
  </si>
  <si>
    <t>Условные единицы по п. п. 2 - 9 учитывают трудозатраты по обслуживанию и ремонту оборудования, не включенного в номенклатуру условных единиц (трансформаторы напряжения, аккумуляторные батареи, сборные шины и т.д.), резервного оборудования.</t>
  </si>
  <si>
    <t>Условные единицы по п. 2 "Силовые трансформаторы 1 - 20 кВ" определяются только для трансформаторов, используемых для собственных нужд подстанций 35 - 1150 кВ.</t>
  </si>
  <si>
    <t>По п. п. 3 - 6 учтены дополнительные трудозатраты на обслуживание и ремонт устройств релейной защиты и автоматики, а для воздушных выключателей (п. 3) - дополнительно трудозатраты по обслуживанию и ремонту компрессорных установок.</t>
  </si>
  <si>
    <t>Значение условных единиц п. п. 4 и 6 "Масляные выключатели 1 - 20 кВ" и "Выключатели нагрузки 1 - 20 кВ" относятся к коммутационным аппаратам, установленным в распределительных устройствах 1 - 20 кВ подстанций 35 - 1150 кВ, ТП, КТП и РП 1 - 20 кВ, а также к секционирующим коммутационным аппаратам на линиях 1 - 20 кВ.</t>
  </si>
  <si>
    <t>Объем РП 1 - 20 кВ в условных единицах определяется по количеству установленных масляных выключателей (п. 4) и выключателей нагрузки (п. 6). При установке в РП трансформаторов 1 - 20/0,4 кВ дополнительные объемы обслуживания определяются по п. 11 или 12.</t>
  </si>
  <si>
    <t>По п. п. 10 - 12 дополнительно учтены трудозатраты оперативного персонала распределительных сетей 0,4 - 20 кВ.</t>
  </si>
  <si>
    <t>По п. п. 1, 2 условные единицы относятся на уровень напряжения, соответствующий первичному напряжению.</t>
  </si>
  <si>
    <t>Условные единицы электрооборудования понизительных подстанций относятся на уровень высшего напряжения подстанций.</t>
  </si>
  <si>
    <t>Выключатели нагрузки</t>
  </si>
  <si>
    <t>Мачтовая ТП (столбовая)</t>
  </si>
  <si>
    <t>Однотрансформат. ТП, КТП</t>
  </si>
  <si>
    <t>Двухтрансформат. ТП, КТП</t>
  </si>
  <si>
    <t>Устан. 2-х трансф.в РП</t>
  </si>
  <si>
    <t>Устан. 1-но трансф.в РП</t>
  </si>
  <si>
    <t>Cиловой транс.(вольтодоб., реакт.) 110кВ</t>
  </si>
  <si>
    <t>Транс-ры собственных нужд ПС 35-110кВ</t>
  </si>
  <si>
    <t>Подстанция 110 кВ</t>
  </si>
  <si>
    <t>Масляные выключатели</t>
  </si>
  <si>
    <t>Нормативное значение</t>
  </si>
  <si>
    <t>Фактическое наличие транспортных средств, спецмашин и механизмов</t>
  </si>
  <si>
    <t>Приобретаемый автомобиль</t>
  </si>
  <si>
    <t>Подлежит списанию</t>
  </si>
  <si>
    <t xml:space="preserve">Норма на едини-цу  измере-ний &lt;*&gt; </t>
  </si>
  <si>
    <t xml:space="preserve">Автомобиль специальный &lt;**&gt; </t>
  </si>
  <si>
    <t>&lt;**&gt;- норматив приведен только для ремонтно-эксплуатационного обслуживания электросчетчиков</t>
  </si>
  <si>
    <t>Наименование группы машин и механизмов</t>
  </si>
  <si>
    <t>Расчетная потребность в машинах и механизмах &lt;*&gt;</t>
  </si>
  <si>
    <t>Передвижная электротехническая лаборатория</t>
  </si>
  <si>
    <t>Автокран</t>
  </si>
  <si>
    <t>Нормативное значение машин и механизмов</t>
  </si>
  <si>
    <t>УАЗ-396255 № 557РМ</t>
  </si>
  <si>
    <t>Автогидроподъемник ПСС-131.22Э</t>
  </si>
  <si>
    <t>Н 310 АТ</t>
  </si>
  <si>
    <t>Н 225 ЕТ</t>
  </si>
  <si>
    <t>Автомобиль ГАЗ 172412 №Н 225 ЕТ</t>
  </si>
  <si>
    <t>Автомобиль УАЗ-396255 №Е449 РМ</t>
  </si>
  <si>
    <t>Э00000430</t>
  </si>
  <si>
    <t xml:space="preserve">Электрогенератор  </t>
  </si>
  <si>
    <t>Аппарат для сварки п/п труб</t>
  </si>
  <si>
    <t>Электрогенератор  (2 шт)</t>
  </si>
  <si>
    <t>С569МР70</t>
  </si>
  <si>
    <t>К 700 ВТ</t>
  </si>
  <si>
    <t>Э00000467</t>
  </si>
  <si>
    <t xml:space="preserve">Автомобиль УАЗ-374195-05 </t>
  </si>
  <si>
    <t>Н547ЕТ70</t>
  </si>
  <si>
    <t>Э00000475</t>
  </si>
  <si>
    <t>План на 2025 год</t>
  </si>
  <si>
    <t>Генератор бензиновый</t>
  </si>
  <si>
    <t>Прицеп ALASKA</t>
  </si>
  <si>
    <t>АМ836770</t>
  </si>
  <si>
    <t>Сварочный аппарат MELTPLAST</t>
  </si>
  <si>
    <t>Стоимость а/м, руб, без учета НДС (план)</t>
  </si>
  <si>
    <t>В том числе по годам (план)</t>
  </si>
  <si>
    <t>5</t>
  </si>
  <si>
    <t>Э00000455</t>
  </si>
  <si>
    <t>Э00000456</t>
  </si>
  <si>
    <t>Э00000490</t>
  </si>
  <si>
    <t>Э00000454</t>
  </si>
  <si>
    <t xml:space="preserve">UAZ PATRIOT автомобиль </t>
  </si>
  <si>
    <t>Автомобиль ГАЗ 66 № С569МР70</t>
  </si>
  <si>
    <t>Автобус для перевозки оперативно-технического персонала</t>
  </si>
  <si>
    <t>Норматив-ный срок эксплуатации (по данным производителя), лет</t>
  </si>
  <si>
    <t>Срок окон-чания нормативного срока эксплуатации</t>
  </si>
  <si>
    <t xml:space="preserve">Факти-ческий срок эксплуатации, лет </t>
  </si>
  <si>
    <t>Автомобиль УАЗ-396295 К 609 ТЕ</t>
  </si>
  <si>
    <t>Легковой автомобиль административно-хозяйственного назначения</t>
  </si>
  <si>
    <t>Автобус ЧАЗ-3223 Е 508 РМ</t>
  </si>
  <si>
    <t>Легковые</t>
  </si>
  <si>
    <t>Грузовые</t>
  </si>
  <si>
    <t>Спецтехника</t>
  </si>
  <si>
    <t xml:space="preserve">УАЗ 31514 № Е556РМ70 </t>
  </si>
  <si>
    <t xml:space="preserve">ЗИЛ-45065     К 434 ТУ </t>
  </si>
  <si>
    <t xml:space="preserve">Самосвал </t>
  </si>
  <si>
    <t>CHERY TIGGO 7 PRO MAX</t>
  </si>
  <si>
    <t>Н 598 ХК</t>
  </si>
  <si>
    <t xml:space="preserve">Лада Ларгус </t>
  </si>
  <si>
    <t>Н 123 ОУ</t>
  </si>
  <si>
    <t>Э00000544</t>
  </si>
  <si>
    <t>Автомобиль УАЗ-396255 № Е 557 РМ</t>
  </si>
  <si>
    <t>Автобус ПАЗ 32054</t>
  </si>
  <si>
    <t>Н 249 ХК</t>
  </si>
  <si>
    <t>Э00000533</t>
  </si>
  <si>
    <t>Э00000545</t>
  </si>
  <si>
    <t>потребности количества машин и механизмов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</si>
</sst>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_-* #,##0_-;\-* #,##0_-;_-* &quot;-&quot;_-;_-@_-"/>
    <numFmt numFmtId="165" formatCode="_-* #,##0.00_-;\-* #,##0.00_-;_-* &quot;-&quot;??_-;_-@_-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_-* #,##0.00_р_._-;\-* #,##0.00_р_._-;_-* &quot;-&quot;??_р_._-;_-@_-"/>
    <numFmt numFmtId="169" formatCode="_-* #,##0.00[$€-1]_-;\-* #,##0.00[$€-1]_-;_-* &quot;-&quot;??[$€-1]_-"/>
    <numFmt numFmtId="170" formatCode="_-* #,##0\ &quot;Sk&quot;_-;\-* #,##0\ &quot;Sk&quot;_-;_-* &quot;-&quot;\ &quot;Sk&quot;_-;_-@_-"/>
    <numFmt numFmtId="171" formatCode="#,##0.0_);\(#,##0.0\)"/>
    <numFmt numFmtId="172" formatCode="_(&quot;$&quot;* #,##0.0_);_(&quot;$&quot;* \(#,##0.0\);_(&quot;$&quot;* &quot;-&quot;_);_(@_)"/>
    <numFmt numFmtId="173" formatCode="#,##0.00\ &quot;Sk&quot;;\-#,##0.00\ &quot;Sk&quot;"/>
    <numFmt numFmtId="174" formatCode="#,##0.00\ &quot;Sk&quot;;[Red]\-#,##0.00\ &quot;Sk&quot;"/>
    <numFmt numFmtId="175" formatCode="_-&quot;$&quot;\ * #,##0.00_-;\-&quot;$&quot;\ * #,##0.00_-;_-&quot;$&quot;\ * &quot;-&quot;??_-;_-@_-"/>
    <numFmt numFmtId="176" formatCode="#,##0.00\ &quot;DM&quot;;\-#,##0.00\ &quot;DM&quot;"/>
    <numFmt numFmtId="177" formatCode="&quot;$&quot;#,##0_);[Red]\(&quot;$&quot;#,##0\)"/>
    <numFmt numFmtId="178" formatCode="_-* #,##0\ _S_k_-;\-* #,##0\ _S_k_-;_-* &quot;-&quot;\ _S_k_-;_-@_-"/>
    <numFmt numFmtId="179" formatCode="_-* #,##0.00\ _S_k_-;\-* #,##0.00\ _S_k_-;_-* &quot;-&quot;??\ _S_k_-;_-@_-"/>
    <numFmt numFmtId="180" formatCode="_-* #,##0.00\ &quot;Sk&quot;_-;\-* #,##0.00\ &quot;Sk&quot;_-;_-* &quot;-&quot;??\ &quot;Sk&quot;_-;_-@_-"/>
    <numFmt numFmtId="181" formatCode="_ &quot;$&quot;\ * #,##0_ ;_ &quot;$&quot;\ * \-#,##0_ ;_ &quot;$&quot;\ * &quot;-&quot;??_ ;_ @_ "/>
    <numFmt numFmtId="182" formatCode="0.0"/>
    <numFmt numFmtId="183" formatCode="&quot;$&quot;#,##0.0"/>
    <numFmt numFmtId="184" formatCode="General_)"/>
    <numFmt numFmtId="185" formatCode="_-* #,##0.00[$р.-419]_-;\-* #,##0.00[$р.-419]_-;_-* &quot;-&quot;??[$р.-419]_-;_-@_-"/>
    <numFmt numFmtId="186" formatCode="#,##0_);[Red]\(#,##0\)"/>
    <numFmt numFmtId="187" formatCode="_(* #,##0.00_);_(* \(#,##0.00\);_(* &quot;-&quot;??_);_(@_)"/>
    <numFmt numFmtId="188" formatCode="#,##0.0"/>
    <numFmt numFmtId="189" formatCode="#,##0.000"/>
    <numFmt numFmtId="190" formatCode="#,##0.00\ _₽"/>
  </numFmts>
  <fonts count="8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8"/>
      <name val="PragmaticaTT"/>
    </font>
    <font>
      <sz val="8"/>
      <name val="Arial"/>
      <family val="2"/>
      <charset val="204"/>
    </font>
    <font>
      <sz val="9"/>
      <name val="Tahoma"/>
      <family val="2"/>
      <charset val="204"/>
    </font>
    <font>
      <sz val="10"/>
      <name val="Arial Cyr"/>
      <charset val="204"/>
    </font>
    <font>
      <sz val="10"/>
      <name val="Arial CE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0"/>
      <name val="Wide Latin"/>
      <family val="1"/>
    </font>
    <font>
      <i/>
      <sz val="10"/>
      <name val="Wide Latin"/>
      <family val="1"/>
    </font>
    <font>
      <sz val="11"/>
      <color indexed="16"/>
      <name val="Calibri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1"/>
      <color indexed="53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sz val="10"/>
      <name val="MS Sans Serif"/>
      <family val="2"/>
      <charset val="204"/>
    </font>
    <font>
      <sz val="8"/>
      <name val="Palatino"/>
      <family val="1"/>
    </font>
    <font>
      <sz val="10"/>
      <color indexed="8"/>
      <name val="Arial"/>
      <family val="2"/>
    </font>
    <font>
      <b/>
      <sz val="11"/>
      <color indexed="8"/>
      <name val="Calibri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u/>
      <sz val="10"/>
      <color indexed="36"/>
      <name val="Arial Cyr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u/>
      <sz val="10"/>
      <color indexed="12"/>
      <name val="Arial Cyr"/>
      <charset val="204"/>
    </font>
    <font>
      <sz val="11"/>
      <color indexed="62"/>
      <name val="Calibri"/>
      <family val="2"/>
      <charset val="204"/>
    </font>
    <font>
      <sz val="10"/>
      <name val="Geneva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0"/>
      <name val="Arial Cyr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name val="Tahom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8"/>
      <name val="Arial"/>
      <family val="2"/>
    </font>
    <font>
      <sz val="11"/>
      <color indexed="8"/>
      <name val="Calibri"/>
      <family val="2"/>
    </font>
    <font>
      <sz val="12"/>
      <name val="Tahoma"/>
      <family val="2"/>
      <charset val="204"/>
    </font>
    <font>
      <sz val="11"/>
      <color indexed="8"/>
      <name val="SimSun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NTHarmonica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sz val="12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22">
    <xf numFmtId="0" fontId="0" fillId="0" borderId="0"/>
    <xf numFmtId="0" fontId="3" fillId="0" borderId="0"/>
    <xf numFmtId="0" fontId="1" fillId="0" borderId="0"/>
    <xf numFmtId="0" fontId="5" fillId="0" borderId="0"/>
    <xf numFmtId="169" fontId="5" fillId="0" borderId="0"/>
    <xf numFmtId="0" fontId="6" fillId="0" borderId="0"/>
    <xf numFmtId="0" fontId="7" fillId="0" borderId="1" applyFill="0">
      <alignment vertical="center" wrapText="1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9" fillId="0" borderId="0"/>
    <xf numFmtId="0" fontId="10" fillId="0" borderId="0"/>
    <xf numFmtId="0" fontId="3" fillId="0" borderId="0"/>
    <xf numFmtId="170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>
      <alignment vertical="center"/>
    </xf>
    <xf numFmtId="0" fontId="15" fillId="17" borderId="8">
      <alignment vertical="center"/>
    </xf>
    <xf numFmtId="0" fontId="13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5" borderId="0" applyNumberFormat="0" applyBorder="0" applyAlignment="0" applyProtection="0"/>
    <xf numFmtId="0" fontId="13" fillId="23" borderId="0" applyNumberFormat="0" applyBorder="0" applyAlignment="0" applyProtection="0"/>
    <xf numFmtId="0" fontId="13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8" borderId="0" applyNumberFormat="0" applyBorder="0" applyAlignment="0" applyProtection="0"/>
    <xf numFmtId="0" fontId="12" fillId="22" borderId="0" applyNumberFormat="0" applyBorder="0" applyAlignment="0" applyProtection="0"/>
    <xf numFmtId="0" fontId="12" fillId="29" borderId="0" applyNumberFormat="0" applyBorder="0" applyAlignment="0" applyProtection="0"/>
    <xf numFmtId="0" fontId="13" fillId="29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 applyFill="0" applyBorder="0" applyAlignment="0"/>
    <xf numFmtId="171" fontId="5" fillId="0" borderId="0" applyFill="0" applyBorder="0" applyAlignment="0"/>
    <xf numFmtId="172" fontId="18" fillId="0" borderId="0" applyFill="0" applyBorder="0" applyAlignment="0"/>
    <xf numFmtId="173" fontId="18" fillId="0" borderId="0" applyFill="0" applyBorder="0" applyAlignment="0"/>
    <xf numFmtId="174" fontId="18" fillId="0" borderId="0" applyFill="0" applyBorder="0" applyAlignment="0"/>
    <xf numFmtId="175" fontId="5" fillId="0" borderId="0" applyFill="0" applyBorder="0" applyAlignment="0"/>
    <xf numFmtId="170" fontId="18" fillId="0" borderId="0" applyFill="0" applyBorder="0" applyAlignment="0"/>
    <xf numFmtId="171" fontId="5" fillId="0" borderId="0" applyFill="0" applyBorder="0" applyAlignment="0"/>
    <xf numFmtId="0" fontId="19" fillId="31" borderId="9" applyNumberFormat="0" applyAlignment="0" applyProtection="0"/>
    <xf numFmtId="0" fontId="20" fillId="0" borderId="9" applyNumberFormat="0" applyAlignment="0">
      <protection locked="0"/>
    </xf>
    <xf numFmtId="0" fontId="21" fillId="24" borderId="10" applyNumberFormat="0" applyAlignment="0" applyProtection="0"/>
    <xf numFmtId="0" fontId="22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17" fillId="0" borderId="0" applyFont="0" applyFill="0" applyBorder="0" applyAlignment="0" applyProtection="0"/>
    <xf numFmtId="177" fontId="23" fillId="0" borderId="0" applyFont="0" applyFill="0" applyBorder="0" applyAlignment="0" applyProtection="0"/>
    <xf numFmtId="171" fontId="5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24" fillId="0" borderId="0" applyFill="0" applyBorder="0" applyProtection="0">
      <alignment vertical="center"/>
    </xf>
    <xf numFmtId="14" fontId="25" fillId="0" borderId="0" applyFill="0" applyBorder="0" applyAlignment="0"/>
    <xf numFmtId="164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175" fontId="5" fillId="0" borderId="0" applyFill="0" applyBorder="0" applyAlignment="0"/>
    <xf numFmtId="171" fontId="5" fillId="0" borderId="0" applyFill="0" applyBorder="0" applyAlignment="0"/>
    <xf numFmtId="175" fontId="5" fillId="0" borderId="0" applyFill="0" applyBorder="0" applyAlignment="0"/>
    <xf numFmtId="170" fontId="18" fillId="0" borderId="0" applyFill="0" applyBorder="0" applyAlignment="0"/>
    <xf numFmtId="171" fontId="5" fillId="0" borderId="0" applyFill="0" applyBorder="0" applyAlignment="0"/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25" borderId="0" applyNumberFormat="0" applyBorder="0" applyAlignment="0" applyProtection="0"/>
    <xf numFmtId="0" fontId="20" fillId="35" borderId="9" applyNumberFormat="0" applyAlignment="0"/>
    <xf numFmtId="0" fontId="34" fillId="0" borderId="11" applyNumberFormat="0" applyAlignment="0" applyProtection="0">
      <alignment horizontal="left" vertical="center"/>
    </xf>
    <xf numFmtId="0" fontId="34" fillId="0" borderId="4">
      <alignment horizontal="left" vertical="center"/>
    </xf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7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29" borderId="9" applyNumberFormat="0" applyAlignment="0" applyProtection="0"/>
    <xf numFmtId="0" fontId="40" fillId="17" borderId="15"/>
    <xf numFmtId="175" fontId="5" fillId="0" borderId="0" applyFill="0" applyBorder="0" applyAlignment="0"/>
    <xf numFmtId="171" fontId="5" fillId="0" borderId="0" applyFill="0" applyBorder="0" applyAlignment="0"/>
    <xf numFmtId="175" fontId="5" fillId="0" borderId="0" applyFill="0" applyBorder="0" applyAlignment="0"/>
    <xf numFmtId="170" fontId="18" fillId="0" borderId="0" applyFill="0" applyBorder="0" applyAlignment="0"/>
    <xf numFmtId="171" fontId="5" fillId="0" borderId="0" applyFill="0" applyBorder="0" applyAlignment="0"/>
    <xf numFmtId="0" fontId="41" fillId="0" borderId="16" applyNumberFormat="0" applyFill="0" applyAlignment="0" applyProtection="0"/>
    <xf numFmtId="178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42" fillId="36" borderId="0" applyNumberFormat="0" applyBorder="0" applyAlignment="0" applyProtection="0"/>
    <xf numFmtId="0" fontId="43" fillId="0" borderId="0" applyNumberFormat="0" applyFill="0" applyBorder="0" applyAlignment="0" applyProtection="0"/>
    <xf numFmtId="181" fontId="44" fillId="0" borderId="0"/>
    <xf numFmtId="0" fontId="10" fillId="0" borderId="0"/>
    <xf numFmtId="0" fontId="17" fillId="0" borderId="0"/>
    <xf numFmtId="0" fontId="45" fillId="0" borderId="0"/>
    <xf numFmtId="0" fontId="24" fillId="0" borderId="0" applyFill="0" applyBorder="0" applyProtection="0">
      <alignment vertical="center"/>
    </xf>
    <xf numFmtId="0" fontId="11" fillId="0" borderId="0"/>
    <xf numFmtId="0" fontId="10" fillId="22" borderId="17" applyNumberFormat="0" applyFont="0" applyAlignment="0" applyProtection="0"/>
    <xf numFmtId="0" fontId="46" fillId="31" borderId="18" applyNumberFormat="0" applyAlignment="0" applyProtection="0"/>
    <xf numFmtId="174" fontId="18" fillId="0" borderId="0" applyFont="0" applyFill="0" applyBorder="0" applyAlignment="0" applyProtection="0"/>
    <xf numFmtId="176" fontId="17" fillId="0" borderId="0" applyFont="0" applyFill="0" applyBorder="0" applyAlignment="0" applyProtection="0"/>
    <xf numFmtId="178" fontId="18" fillId="0" borderId="0" applyFont="0" applyFill="0" applyBorder="0" applyAlignment="0" applyProtection="0"/>
    <xf numFmtId="0" fontId="24" fillId="0" borderId="0" applyFill="0" applyBorder="0" applyProtection="0">
      <alignment vertical="center"/>
    </xf>
    <xf numFmtId="175" fontId="5" fillId="0" borderId="0" applyFill="0" applyBorder="0" applyAlignment="0"/>
    <xf numFmtId="171" fontId="5" fillId="0" borderId="0" applyFill="0" applyBorder="0" applyAlignment="0"/>
    <xf numFmtId="175" fontId="5" fillId="0" borderId="0" applyFill="0" applyBorder="0" applyAlignment="0"/>
    <xf numFmtId="170" fontId="18" fillId="0" borderId="0" applyFill="0" applyBorder="0" applyAlignment="0"/>
    <xf numFmtId="171" fontId="5" fillId="0" borderId="0" applyFill="0" applyBorder="0" applyAlignment="0"/>
    <xf numFmtId="0" fontId="47" fillId="0" borderId="0" applyNumberFormat="0">
      <alignment horizontal="left"/>
    </xf>
    <xf numFmtId="0" fontId="48" fillId="0" borderId="0" applyNumberFormat="0" applyFill="0" applyBorder="0" applyAlignment="0" applyProtection="0"/>
    <xf numFmtId="0" fontId="40" fillId="0" borderId="0">
      <alignment vertical="center"/>
    </xf>
    <xf numFmtId="49" fontId="25" fillId="0" borderId="0" applyFill="0" applyBorder="0" applyAlignment="0"/>
    <xf numFmtId="178" fontId="18" fillId="0" borderId="0" applyFill="0" applyBorder="0" applyAlignment="0"/>
    <xf numFmtId="180" fontId="18" fillId="0" borderId="0" applyFill="0" applyBorder="0" applyAlignment="0"/>
    <xf numFmtId="49" fontId="49" fillId="37" borderId="19" applyNumberFormat="0">
      <alignment horizontal="center" vertical="center"/>
    </xf>
    <xf numFmtId="0" fontId="26" fillId="0" borderId="20" applyNumberFormat="0" applyFill="0" applyAlignment="0" applyProtection="0"/>
    <xf numFmtId="182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41" borderId="0" applyNumberFormat="0" applyBorder="0" applyAlignment="0" applyProtection="0"/>
    <xf numFmtId="184" fontId="51" fillId="0" borderId="21">
      <protection locked="0"/>
    </xf>
    <xf numFmtId="0" fontId="39" fillId="8" borderId="9" applyNumberFormat="0" applyAlignment="0" applyProtection="0"/>
    <xf numFmtId="0" fontId="46" fillId="35" borderId="18" applyNumberFormat="0" applyAlignment="0" applyProtection="0"/>
    <xf numFmtId="0" fontId="52" fillId="35" borderId="9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67" fontId="10" fillId="0" borderId="0" applyFont="0" applyFill="0" applyBorder="0" applyAlignment="0" applyProtection="0"/>
    <xf numFmtId="0" fontId="56" fillId="0" borderId="0" applyBorder="0">
      <alignment horizontal="center" vertical="center" wrapText="1"/>
    </xf>
    <xf numFmtId="0" fontId="57" fillId="0" borderId="22" applyNumberFormat="0" applyFill="0" applyAlignment="0" applyProtection="0"/>
    <xf numFmtId="0" fontId="58" fillId="0" borderId="13" applyNumberFormat="0" applyFill="0" applyAlignment="0" applyProtection="0"/>
    <xf numFmtId="0" fontId="59" fillId="0" borderId="23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24" applyBorder="0">
      <alignment horizontal="center" vertical="center" wrapText="1"/>
    </xf>
    <xf numFmtId="184" fontId="61" fillId="42" borderId="21"/>
    <xf numFmtId="4" fontId="9" fillId="43" borderId="1" applyBorder="0">
      <alignment horizontal="right"/>
    </xf>
    <xf numFmtId="4" fontId="9" fillId="43" borderId="1" applyBorder="0">
      <alignment horizontal="right"/>
    </xf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0" fontId="26" fillId="0" borderId="25" applyNumberFormat="0" applyFill="0" applyAlignment="0" applyProtection="0"/>
    <xf numFmtId="0" fontId="21" fillId="44" borderId="10" applyNumberFormat="0" applyAlignment="0" applyProtection="0"/>
    <xf numFmtId="0" fontId="62" fillId="0" borderId="0">
      <alignment horizontal="center" vertical="top" wrapText="1"/>
    </xf>
    <xf numFmtId="0" fontId="63" fillId="0" borderId="0">
      <alignment horizontal="center" vertical="center" wrapText="1"/>
    </xf>
    <xf numFmtId="0" fontId="43" fillId="2" borderId="0" applyFill="0">
      <alignment wrapText="1"/>
    </xf>
    <xf numFmtId="0" fontId="64" fillId="0" borderId="0" applyNumberFormat="0" applyFill="0" applyBorder="0" applyAlignment="0" applyProtection="0"/>
    <xf numFmtId="0" fontId="42" fillId="45" borderId="0" applyNumberFormat="0" applyBorder="0" applyAlignment="0" applyProtection="0"/>
    <xf numFmtId="49" fontId="9" fillId="0" borderId="0" applyBorder="0">
      <alignment vertical="top"/>
    </xf>
    <xf numFmtId="0" fontId="65" fillId="0" borderId="0"/>
    <xf numFmtId="0" fontId="65" fillId="0" borderId="0"/>
    <xf numFmtId="0" fontId="65" fillId="0" borderId="0"/>
    <xf numFmtId="0" fontId="12" fillId="0" borderId="0"/>
    <xf numFmtId="0" fontId="12" fillId="0" borderId="0"/>
    <xf numFmtId="49" fontId="9" fillId="0" borderId="0" applyBorder="0">
      <alignment vertical="top"/>
    </xf>
    <xf numFmtId="0" fontId="12" fillId="0" borderId="0"/>
    <xf numFmtId="0" fontId="66" fillId="0" borderId="0"/>
    <xf numFmtId="185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5" fontId="10" fillId="0" borderId="0"/>
    <xf numFmtId="0" fontId="10" fillId="0" borderId="0"/>
    <xf numFmtId="0" fontId="10" fillId="0" borderId="0"/>
    <xf numFmtId="0" fontId="67" fillId="0" borderId="0"/>
    <xf numFmtId="0" fontId="1" fillId="0" borderId="0"/>
    <xf numFmtId="0" fontId="6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0" fillId="0" borderId="0"/>
    <xf numFmtId="0" fontId="68" fillId="0" borderId="0"/>
    <xf numFmtId="0" fontId="10" fillId="0" borderId="0"/>
    <xf numFmtId="0" fontId="68" fillId="0" borderId="0"/>
    <xf numFmtId="0" fontId="68" fillId="0" borderId="0"/>
    <xf numFmtId="0" fontId="10" fillId="0" borderId="0"/>
    <xf numFmtId="0" fontId="68" fillId="0" borderId="0"/>
    <xf numFmtId="0" fontId="68" fillId="0" borderId="0"/>
    <xf numFmtId="0" fontId="10" fillId="0" borderId="0"/>
    <xf numFmtId="0" fontId="68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2" fillId="0" borderId="0"/>
    <xf numFmtId="0" fontId="10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49" fontId="9" fillId="46" borderId="0" applyBorder="0">
      <alignment vertical="top"/>
    </xf>
    <xf numFmtId="0" fontId="17" fillId="0" borderId="0"/>
    <xf numFmtId="0" fontId="17" fillId="0" borderId="0"/>
    <xf numFmtId="0" fontId="8" fillId="0" borderId="0">
      <alignment horizontal="left"/>
    </xf>
    <xf numFmtId="0" fontId="2" fillId="0" borderId="0"/>
    <xf numFmtId="0" fontId="1" fillId="0" borderId="0"/>
    <xf numFmtId="0" fontId="2" fillId="0" borderId="0"/>
    <xf numFmtId="0" fontId="12" fillId="0" borderId="0"/>
    <xf numFmtId="0" fontId="12" fillId="0" borderId="0"/>
    <xf numFmtId="0" fontId="68" fillId="0" borderId="0"/>
    <xf numFmtId="0" fontId="2" fillId="0" borderId="0"/>
    <xf numFmtId="0" fontId="69" fillId="0" borderId="0"/>
    <xf numFmtId="0" fontId="70" fillId="0" borderId="0"/>
    <xf numFmtId="0" fontId="12" fillId="0" borderId="0"/>
    <xf numFmtId="0" fontId="10" fillId="0" borderId="0"/>
    <xf numFmtId="0" fontId="71" fillId="0" borderId="0"/>
    <xf numFmtId="185" fontId="10" fillId="0" borderId="0"/>
    <xf numFmtId="0" fontId="12" fillId="0" borderId="0"/>
    <xf numFmtId="0" fontId="12" fillId="0" borderId="0"/>
    <xf numFmtId="0" fontId="3" fillId="0" borderId="0"/>
    <xf numFmtId="0" fontId="70" fillId="0" borderId="0"/>
    <xf numFmtId="0" fontId="72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1" fillId="0" borderId="0"/>
    <xf numFmtId="0" fontId="10" fillId="0" borderId="0"/>
    <xf numFmtId="0" fontId="73" fillId="4" borderId="0" applyNumberFormat="0" applyBorder="0" applyAlignment="0" applyProtection="0"/>
    <xf numFmtId="0" fontId="10" fillId="0" borderId="0" applyFont="0" applyFill="0" applyBorder="0" applyProtection="0">
      <alignment horizontal="center" vertical="center" wrapText="1"/>
    </xf>
    <xf numFmtId="0" fontId="10" fillId="0" borderId="0" applyNumberFormat="0" applyFont="0" applyFill="0" applyBorder="0" applyProtection="0">
      <alignment horizontal="justify" vertical="center" wrapText="1"/>
    </xf>
    <xf numFmtId="0" fontId="74" fillId="0" borderId="0" applyNumberFormat="0" applyFill="0" applyBorder="0" applyAlignment="0" applyProtection="0"/>
    <xf numFmtId="0" fontId="10" fillId="47" borderId="17" applyNumberFormat="0" applyFont="0" applyAlignment="0" applyProtection="0"/>
    <xf numFmtId="9" fontId="1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5" fillId="0" borderId="16" applyNumberFormat="0" applyFill="0" applyAlignment="0" applyProtection="0"/>
    <xf numFmtId="0" fontId="5" fillId="0" borderId="0"/>
    <xf numFmtId="186" fontId="8" fillId="0" borderId="0">
      <alignment vertical="top"/>
    </xf>
    <xf numFmtId="0" fontId="50" fillId="0" borderId="0" applyNumberFormat="0" applyFill="0" applyBorder="0" applyAlignment="0" applyProtection="0"/>
    <xf numFmtId="49" fontId="43" fillId="0" borderId="0">
      <alignment horizontal="center"/>
    </xf>
    <xf numFmtId="0" fontId="4" fillId="0" borderId="0">
      <alignment horizontal="center"/>
    </xf>
    <xf numFmtId="166" fontId="76" fillId="0" borderId="0" applyFont="0" applyFill="0" applyBorder="0" applyAlignment="0" applyProtection="0"/>
    <xf numFmtId="168" fontId="76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87" fontId="17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72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65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0" fillId="0" borderId="0" applyFont="0" applyFill="0" applyBorder="0" applyAlignment="0" applyProtection="0"/>
    <xf numFmtId="4" fontId="9" fillId="2" borderId="0" applyFont="0" applyBorder="0">
      <alignment horizontal="right"/>
    </xf>
    <xf numFmtId="4" fontId="9" fillId="2" borderId="0" applyFont="0" applyBorder="0">
      <alignment horizontal="right"/>
    </xf>
    <xf numFmtId="4" fontId="9" fillId="2" borderId="0" applyBorder="0">
      <alignment horizontal="right"/>
    </xf>
    <xf numFmtId="4" fontId="9" fillId="2" borderId="26" applyBorder="0">
      <alignment horizontal="right"/>
    </xf>
    <xf numFmtId="4" fontId="9" fillId="2" borderId="26" applyBorder="0">
      <alignment horizontal="right"/>
    </xf>
    <xf numFmtId="4" fontId="9" fillId="48" borderId="26" applyBorder="0">
      <alignment horizontal="right"/>
    </xf>
    <xf numFmtId="4" fontId="9" fillId="48" borderId="27" applyBorder="0">
      <alignment horizontal="right"/>
    </xf>
    <xf numFmtId="4" fontId="9" fillId="2" borderId="1" applyFont="0" applyBorder="0">
      <alignment horizontal="right"/>
    </xf>
    <xf numFmtId="0" fontId="33" fillId="5" borderId="0" applyNumberFormat="0" applyBorder="0" applyAlignment="0" applyProtection="0"/>
    <xf numFmtId="188" fontId="10" fillId="0" borderId="1" applyFont="0" applyFill="0" applyBorder="0" applyProtection="0">
      <alignment horizontal="center" vertical="center"/>
    </xf>
  </cellStyleXfs>
  <cellXfs count="203">
    <xf numFmtId="0" fontId="0" fillId="0" borderId="0" xfId="0"/>
    <xf numFmtId="0" fontId="2" fillId="0" borderId="1" xfId="1" applyFont="1" applyFill="1" applyBorder="1" applyAlignment="1">
      <alignment horizontal="center"/>
    </xf>
    <xf numFmtId="2" fontId="2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justify" vertical="top" wrapText="1"/>
    </xf>
    <xf numFmtId="0" fontId="78" fillId="0" borderId="1" xfId="1" applyFont="1" applyFill="1" applyBorder="1"/>
    <xf numFmtId="1" fontId="78" fillId="0" borderId="1" xfId="1" applyNumberFormat="1" applyFont="1" applyFill="1" applyBorder="1" applyAlignment="1">
      <alignment horizontal="center"/>
    </xf>
    <xf numFmtId="0" fontId="2" fillId="0" borderId="1" xfId="1" applyFont="1" applyFill="1" applyBorder="1"/>
    <xf numFmtId="1" fontId="2" fillId="0" borderId="1" xfId="1" applyNumberFormat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77" fillId="0" borderId="1" xfId="19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top"/>
    </xf>
    <xf numFmtId="0" fontId="2" fillId="0" borderId="1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 vertical="top"/>
    </xf>
    <xf numFmtId="0" fontId="2" fillId="0" borderId="31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justify" vertical="top"/>
    </xf>
    <xf numFmtId="0" fontId="2" fillId="0" borderId="30" xfId="1" applyFont="1" applyFill="1" applyBorder="1" applyAlignment="1">
      <alignment horizontal="justify" vertical="top"/>
    </xf>
    <xf numFmtId="0" fontId="2" fillId="0" borderId="31" xfId="1" applyFont="1" applyFill="1" applyBorder="1" applyAlignment="1">
      <alignment horizontal="justify" vertical="top"/>
    </xf>
    <xf numFmtId="0" fontId="78" fillId="0" borderId="31" xfId="1" applyFont="1" applyFill="1" applyBorder="1" applyAlignment="1">
      <alignment horizontal="center" vertical="top"/>
    </xf>
    <xf numFmtId="0" fontId="78" fillId="0" borderId="6" xfId="1" applyFont="1" applyFill="1" applyBorder="1"/>
    <xf numFmtId="1" fontId="78" fillId="0" borderId="6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justify" vertical="top" wrapText="1"/>
    </xf>
    <xf numFmtId="2" fontId="2" fillId="0" borderId="30" xfId="1" applyNumberFormat="1" applyFont="1" applyFill="1" applyBorder="1" applyAlignment="1">
      <alignment horizontal="center" vertical="top"/>
    </xf>
    <xf numFmtId="2" fontId="2" fillId="0" borderId="31" xfId="1" applyNumberFormat="1" applyFont="1" applyFill="1" applyBorder="1" applyAlignment="1">
      <alignment horizontal="center" vertical="top"/>
    </xf>
    <xf numFmtId="2" fontId="2" fillId="0" borderId="15" xfId="1" applyNumberFormat="1" applyFont="1" applyFill="1" applyBorder="1" applyAlignment="1">
      <alignment horizontal="center" vertical="top"/>
    </xf>
    <xf numFmtId="2" fontId="2" fillId="0" borderId="7" xfId="1" applyNumberFormat="1" applyFont="1" applyFill="1" applyBorder="1" applyAlignment="1">
      <alignment horizontal="center" vertical="top"/>
    </xf>
    <xf numFmtId="2" fontId="2" fillId="0" borderId="6" xfId="1" applyNumberFormat="1" applyFont="1" applyFill="1" applyBorder="1" applyAlignment="1">
      <alignment horizontal="center" vertical="top"/>
    </xf>
    <xf numFmtId="2" fontId="2" fillId="0" borderId="1" xfId="1" applyNumberFormat="1" applyFont="1" applyFill="1" applyBorder="1" applyAlignment="1">
      <alignment horizontal="center" vertical="top"/>
    </xf>
    <xf numFmtId="2" fontId="2" fillId="0" borderId="2" xfId="1" applyNumberFormat="1" applyFont="1" applyFill="1" applyBorder="1" applyAlignment="1">
      <alignment horizontal="center" vertical="top"/>
    </xf>
    <xf numFmtId="16" fontId="2" fillId="0" borderId="1" xfId="1" applyNumberFormat="1" applyFont="1" applyFill="1" applyBorder="1" applyAlignment="1">
      <alignment horizontal="justify" vertical="top" wrapText="1"/>
    </xf>
    <xf numFmtId="0" fontId="3" fillId="0" borderId="2" xfId="1" applyFont="1" applyFill="1" applyBorder="1" applyAlignment="1">
      <alignment horizontal="justify" vertical="top"/>
    </xf>
    <xf numFmtId="0" fontId="3" fillId="0" borderId="31" xfId="1" applyFont="1" applyFill="1" applyBorder="1" applyAlignment="1">
      <alignment horizontal="justify" vertical="top"/>
    </xf>
    <xf numFmtId="1" fontId="2" fillId="0" borderId="30" xfId="1" applyNumberFormat="1" applyFont="1" applyFill="1" applyBorder="1" applyAlignment="1">
      <alignment horizontal="center" vertical="top"/>
    </xf>
    <xf numFmtId="1" fontId="2" fillId="0" borderId="2" xfId="1" applyNumberFormat="1" applyFont="1" applyFill="1" applyBorder="1" applyAlignment="1">
      <alignment horizontal="center" vertical="top"/>
    </xf>
    <xf numFmtId="1" fontId="2" fillId="0" borderId="31" xfId="1" applyNumberFormat="1" applyFont="1" applyFill="1" applyBorder="1" applyAlignment="1">
      <alignment horizontal="center" vertical="top"/>
    </xf>
    <xf numFmtId="1" fontId="2" fillId="0" borderId="6" xfId="1" applyNumberFormat="1" applyFont="1" applyFill="1" applyBorder="1" applyAlignment="1">
      <alignment horizontal="center" vertical="top"/>
    </xf>
    <xf numFmtId="1" fontId="2" fillId="0" borderId="15" xfId="1" applyNumberFormat="1" applyFont="1" applyFill="1" applyBorder="1" applyAlignment="1">
      <alignment horizontal="center" vertical="top"/>
    </xf>
    <xf numFmtId="1" fontId="2" fillId="0" borderId="1" xfId="1" applyNumberFormat="1" applyFont="1" applyFill="1" applyBorder="1" applyAlignment="1">
      <alignment horizontal="center" vertical="top"/>
    </xf>
    <xf numFmtId="1" fontId="2" fillId="0" borderId="7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top"/>
    </xf>
    <xf numFmtId="0" fontId="2" fillId="0" borderId="15" xfId="1" applyFont="1" applyFill="1" applyBorder="1" applyAlignment="1">
      <alignment horizontal="center" vertical="top"/>
    </xf>
    <xf numFmtId="0" fontId="79" fillId="0" borderId="15" xfId="0" applyFont="1" applyFill="1" applyBorder="1" applyAlignment="1">
      <alignment horizontal="center" vertical="top"/>
    </xf>
    <xf numFmtId="0" fontId="79" fillId="0" borderId="15" xfId="0" applyFont="1" applyFill="1" applyBorder="1" applyAlignment="1">
      <alignment horizontal="justify" vertical="top"/>
    </xf>
    <xf numFmtId="3" fontId="2" fillId="0" borderId="1" xfId="1" applyNumberFormat="1" applyFont="1" applyFill="1" applyBorder="1" applyAlignment="1">
      <alignment horizontal="center" vertical="top"/>
    </xf>
    <xf numFmtId="0" fontId="77" fillId="0" borderId="0" xfId="0" applyFont="1" applyAlignment="1" applyProtection="1">
      <alignment vertical="top"/>
    </xf>
    <xf numFmtId="0" fontId="77" fillId="0" borderId="1" xfId="0" applyFont="1" applyFill="1" applyBorder="1" applyAlignment="1" applyProtection="1">
      <alignment vertical="center"/>
    </xf>
    <xf numFmtId="4" fontId="77" fillId="43" borderId="1" xfId="0" applyNumberFormat="1" applyFont="1" applyFill="1" applyBorder="1" applyAlignment="1" applyProtection="1">
      <alignment horizontal="center" vertical="center"/>
      <protection locked="0"/>
    </xf>
    <xf numFmtId="0" fontId="77" fillId="0" borderId="1" xfId="0" applyFont="1" applyBorder="1" applyAlignment="1" applyProtection="1">
      <alignment vertical="center"/>
    </xf>
    <xf numFmtId="4" fontId="77" fillId="2" borderId="1" xfId="0" applyNumberFormat="1" applyFont="1" applyFill="1" applyBorder="1" applyAlignment="1" applyProtection="1">
      <alignment horizontal="center" vertical="center"/>
    </xf>
    <xf numFmtId="4" fontId="77" fillId="2" borderId="1" xfId="0" applyNumberFormat="1" applyFont="1" applyFill="1" applyBorder="1" applyAlignment="1" applyProtection="1">
      <alignment horizontal="right" vertical="center"/>
    </xf>
    <xf numFmtId="0" fontId="77" fillId="0" borderId="1" xfId="0" applyFont="1" applyFill="1" applyBorder="1" applyAlignment="1" applyProtection="1">
      <alignment horizontal="center" vertical="center"/>
    </xf>
    <xf numFmtId="0" fontId="77" fillId="0" borderId="1" xfId="0" applyNumberFormat="1" applyFont="1" applyBorder="1" applyAlignment="1" applyProtection="1">
      <alignment vertical="center"/>
    </xf>
    <xf numFmtId="4" fontId="77" fillId="0" borderId="1" xfId="0" applyNumberFormat="1" applyFont="1" applyFill="1" applyBorder="1" applyAlignment="1" applyProtection="1">
      <alignment horizontal="center" vertical="center"/>
    </xf>
    <xf numFmtId="0" fontId="77" fillId="0" borderId="1" xfId="0" applyNumberFormat="1" applyFont="1" applyFill="1" applyBorder="1" applyAlignment="1" applyProtection="1">
      <alignment vertical="center"/>
    </xf>
    <xf numFmtId="0" fontId="77" fillId="49" borderId="0" xfId="0" applyNumberFormat="1" applyFont="1" applyFill="1" applyBorder="1" applyAlignment="1" applyProtection="1">
      <alignment horizontal="left" vertical="center"/>
    </xf>
    <xf numFmtId="0" fontId="77" fillId="49" borderId="0" xfId="0" applyNumberFormat="1" applyFont="1" applyFill="1" applyBorder="1" applyAlignment="1" applyProtection="1">
      <alignment horizontal="center" vertical="center"/>
    </xf>
    <xf numFmtId="4" fontId="77" fillId="49" borderId="0" xfId="0" applyNumberFormat="1" applyFont="1" applyFill="1" applyBorder="1" applyAlignment="1" applyProtection="1">
      <alignment horizontal="center" vertical="center"/>
    </xf>
    <xf numFmtId="0" fontId="77" fillId="49" borderId="0" xfId="0" applyNumberFormat="1" applyFont="1" applyFill="1" applyBorder="1" applyAlignment="1" applyProtection="1">
      <alignment vertical="center"/>
    </xf>
    <xf numFmtId="4" fontId="77" fillId="49" borderId="0" xfId="0" applyNumberFormat="1" applyFont="1" applyFill="1" applyBorder="1" applyAlignment="1" applyProtection="1">
      <alignment horizontal="right" vertical="center"/>
    </xf>
    <xf numFmtId="4" fontId="77" fillId="49" borderId="0" xfId="0" applyNumberFormat="1" applyFont="1" applyFill="1" applyBorder="1" applyAlignment="1" applyProtection="1">
      <alignment horizontal="right" vertical="center"/>
      <protection locked="0"/>
    </xf>
    <xf numFmtId="4" fontId="77" fillId="43" borderId="1" xfId="0" applyNumberFormat="1" applyFont="1" applyFill="1" applyBorder="1" applyAlignment="1" applyProtection="1">
      <alignment horizontal="right" vertical="center"/>
      <protection locked="0"/>
    </xf>
    <xf numFmtId="0" fontId="77" fillId="0" borderId="1" xfId="0" applyFont="1" applyBorder="1" applyAlignment="1" applyProtection="1">
      <alignment vertical="top"/>
    </xf>
    <xf numFmtId="4" fontId="77" fillId="0" borderId="0" xfId="0" applyNumberFormat="1" applyFont="1" applyFill="1" applyAlignment="1" applyProtection="1">
      <alignment vertical="top"/>
    </xf>
    <xf numFmtId="4" fontId="77" fillId="0" borderId="0" xfId="0" applyNumberFormat="1" applyFont="1" applyAlignment="1" applyProtection="1">
      <alignment vertical="top"/>
    </xf>
    <xf numFmtId="182" fontId="77" fillId="0" borderId="1" xfId="0" applyNumberFormat="1" applyFont="1" applyBorder="1" applyAlignment="1" applyProtection="1">
      <alignment vertical="top"/>
    </xf>
    <xf numFmtId="0" fontId="3" fillId="0" borderId="15" xfId="1" applyFont="1" applyFill="1" applyBorder="1" applyAlignment="1">
      <alignment horizontal="justify" vertical="top"/>
    </xf>
    <xf numFmtId="0" fontId="2" fillId="0" borderId="6" xfId="1" applyFont="1" applyFill="1" applyBorder="1" applyAlignment="1">
      <alignment horizontal="justify" vertical="top" wrapText="1"/>
    </xf>
    <xf numFmtId="0" fontId="2" fillId="0" borderId="0" xfId="1" applyFont="1" applyFill="1" applyAlignment="1">
      <alignment horizontal="center"/>
    </xf>
    <xf numFmtId="0" fontId="2" fillId="0" borderId="0" xfId="2" applyFont="1" applyFill="1" applyAlignment="1"/>
    <xf numFmtId="0" fontId="2" fillId="0" borderId="0" xfId="1" applyFont="1" applyFill="1"/>
    <xf numFmtId="0" fontId="78" fillId="0" borderId="0" xfId="1" applyFont="1" applyFill="1" applyAlignment="1">
      <alignment horizontal="center"/>
    </xf>
    <xf numFmtId="0" fontId="78" fillId="0" borderId="0" xfId="1" applyFont="1" applyFill="1"/>
    <xf numFmtId="0" fontId="82" fillId="0" borderId="0" xfId="1" applyFont="1" applyFill="1"/>
    <xf numFmtId="0" fontId="2" fillId="0" borderId="0" xfId="1" applyFont="1" applyFill="1" applyBorder="1"/>
    <xf numFmtId="1" fontId="78" fillId="0" borderId="0" xfId="1" applyNumberFormat="1" applyFont="1" applyFill="1" applyBorder="1" applyAlignment="1">
      <alignment horizontal="center"/>
    </xf>
    <xf numFmtId="1" fontId="78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center"/>
    </xf>
    <xf numFmtId="0" fontId="2" fillId="0" borderId="0" xfId="0" applyFont="1" applyFill="1" applyBorder="1" applyAlignment="1">
      <alignment horizontal="justify" vertical="center" wrapText="1"/>
    </xf>
    <xf numFmtId="4" fontId="2" fillId="0" borderId="0" xfId="1" applyNumberFormat="1" applyFont="1" applyFill="1" applyBorder="1" applyAlignment="1">
      <alignment horizontal="center" vertical="top"/>
    </xf>
    <xf numFmtId="0" fontId="2" fillId="0" borderId="6" xfId="1" applyFont="1" applyFill="1" applyBorder="1"/>
    <xf numFmtId="0" fontId="2" fillId="0" borderId="15" xfId="1" applyFont="1" applyFill="1" applyBorder="1"/>
    <xf numFmtId="0" fontId="2" fillId="0" borderId="7" xfId="1" applyFont="1" applyFill="1" applyBorder="1"/>
    <xf numFmtId="0" fontId="78" fillId="0" borderId="0" xfId="1" applyFont="1" applyFill="1" applyBorder="1" applyAlignment="1">
      <alignment horizontal="center"/>
    </xf>
    <xf numFmtId="2" fontId="2" fillId="0" borderId="1" xfId="1" applyNumberFormat="1" applyFont="1" applyFill="1" applyBorder="1"/>
    <xf numFmtId="2" fontId="2" fillId="0" borderId="0" xfId="1" applyNumberFormat="1" applyFont="1" applyFill="1" applyBorder="1"/>
    <xf numFmtId="4" fontId="2" fillId="0" borderId="0" xfId="1" applyNumberFormat="1" applyFont="1" applyFill="1" applyBorder="1"/>
    <xf numFmtId="0" fontId="2" fillId="0" borderId="0" xfId="1" applyFont="1" applyFill="1" applyAlignment="1">
      <alignment vertical="top" wrapText="1"/>
    </xf>
    <xf numFmtId="0" fontId="2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horizontal="justify" vertical="top"/>
    </xf>
    <xf numFmtId="0" fontId="77" fillId="0" borderId="1" xfId="0" applyFont="1" applyBorder="1" applyAlignment="1" applyProtection="1">
      <alignment horizontal="center" vertical="center" wrapText="1"/>
    </xf>
    <xf numFmtId="0" fontId="77" fillId="0" borderId="1" xfId="0" applyFont="1" applyBorder="1" applyAlignment="1" applyProtection="1">
      <alignment horizontal="center" vertical="center"/>
    </xf>
    <xf numFmtId="0" fontId="2" fillId="0" borderId="2" xfId="1" applyFont="1" applyFill="1" applyBorder="1" applyAlignment="1">
      <alignment horizontal="justify" vertical="top"/>
    </xf>
    <xf numFmtId="0" fontId="2" fillId="0" borderId="6" xfId="1" applyFont="1" applyFill="1" applyBorder="1" applyAlignment="1">
      <alignment horizontal="center" vertical="top"/>
    </xf>
    <xf numFmtId="0" fontId="2" fillId="0" borderId="15" xfId="1" applyFont="1" applyFill="1" applyBorder="1" applyAlignment="1">
      <alignment horizontal="justify" vertical="top"/>
    </xf>
    <xf numFmtId="0" fontId="3" fillId="0" borderId="6" xfId="1" applyFont="1" applyFill="1" applyBorder="1" applyAlignment="1">
      <alignment horizontal="justify" vertical="top"/>
    </xf>
    <xf numFmtId="0" fontId="2" fillId="0" borderId="6" xfId="1" applyFont="1" applyFill="1" applyBorder="1" applyAlignment="1">
      <alignment horizontal="justify" vertical="top"/>
    </xf>
    <xf numFmtId="0" fontId="3" fillId="0" borderId="1" xfId="1" applyFont="1" applyFill="1" applyBorder="1" applyAlignment="1">
      <alignment horizontal="justify" vertical="top"/>
    </xf>
    <xf numFmtId="0" fontId="2" fillId="0" borderId="5" xfId="1" applyFont="1" applyFill="1" applyBorder="1" applyAlignment="1">
      <alignment horizontal="justify" vertical="top" wrapText="1"/>
    </xf>
    <xf numFmtId="0" fontId="2" fillId="0" borderId="0" xfId="1" applyFont="1" applyFill="1" applyBorder="1" applyAlignment="1">
      <alignment horizontal="justify" vertical="top"/>
    </xf>
    <xf numFmtId="0" fontId="79" fillId="0" borderId="0" xfId="0" applyFont="1" applyFill="1" applyBorder="1" applyAlignment="1">
      <alignment horizontal="justify" vertical="top"/>
    </xf>
    <xf numFmtId="0" fontId="2" fillId="0" borderId="8" xfId="1" applyFont="1" applyFill="1" applyBorder="1" applyAlignment="1">
      <alignment horizontal="center" vertical="top"/>
    </xf>
    <xf numFmtId="0" fontId="79" fillId="0" borderId="8" xfId="0" applyFont="1" applyFill="1" applyBorder="1" applyAlignment="1">
      <alignment horizontal="center" vertical="top"/>
    </xf>
    <xf numFmtId="0" fontId="3" fillId="0" borderId="8" xfId="1" applyFont="1" applyFill="1" applyBorder="1" applyAlignment="1">
      <alignment horizontal="justify" vertical="top"/>
    </xf>
    <xf numFmtId="0" fontId="79" fillId="0" borderId="8" xfId="0" applyFont="1" applyFill="1" applyBorder="1" applyAlignment="1">
      <alignment horizontal="justify" vertical="top"/>
    </xf>
    <xf numFmtId="0" fontId="2" fillId="0" borderId="33" xfId="1" applyFont="1" applyFill="1" applyBorder="1" applyAlignment="1">
      <alignment horizontal="justify" vertical="top" wrapText="1"/>
    </xf>
    <xf numFmtId="2" fontId="2" fillId="0" borderId="2" xfId="1" applyNumberFormat="1" applyFont="1" applyFill="1" applyBorder="1" applyAlignment="1">
      <alignment horizontal="justify" vertical="top"/>
    </xf>
    <xf numFmtId="0" fontId="2" fillId="0" borderId="28" xfId="1" applyFont="1" applyFill="1" applyBorder="1" applyAlignment="1">
      <alignment horizontal="justify" vertical="top"/>
    </xf>
    <xf numFmtId="0" fontId="3" fillId="0" borderId="32" xfId="1" applyFont="1" applyFill="1" applyBorder="1" applyAlignment="1">
      <alignment horizontal="justify" vertical="top"/>
    </xf>
    <xf numFmtId="0" fontId="3" fillId="0" borderId="33" xfId="1" applyFont="1" applyFill="1" applyBorder="1" applyAlignment="1">
      <alignment horizontal="justify" vertical="top"/>
    </xf>
    <xf numFmtId="0" fontId="2" fillId="0" borderId="8" xfId="1" applyFont="1" applyFill="1" applyBorder="1" applyAlignment="1">
      <alignment horizontal="justify" vertical="top" wrapText="1"/>
    </xf>
    <xf numFmtId="0" fontId="3" fillId="0" borderId="15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78" fillId="0" borderId="0" xfId="1" applyFont="1" applyFill="1" applyBorder="1"/>
    <xf numFmtId="0" fontId="2" fillId="0" borderId="0" xfId="1" applyFont="1" applyFill="1" applyBorder="1" applyAlignment="1">
      <alignment horizontal="justify" vertical="top" wrapText="1"/>
    </xf>
    <xf numFmtId="3" fontId="2" fillId="0" borderId="1" xfId="1" applyNumberFormat="1" applyFont="1" applyFill="1" applyBorder="1" applyAlignment="1">
      <alignment horizontal="justify" vertical="top"/>
    </xf>
    <xf numFmtId="3" fontId="2" fillId="0" borderId="1" xfId="1" applyNumberFormat="1" applyFont="1" applyFill="1" applyBorder="1" applyAlignment="1">
      <alignment horizontal="justify" vertical="top" wrapText="1"/>
    </xf>
    <xf numFmtId="4" fontId="2" fillId="0" borderId="1" xfId="1" applyNumberFormat="1" applyFont="1" applyFill="1" applyBorder="1" applyAlignment="1">
      <alignment horizontal="center" vertical="top"/>
    </xf>
    <xf numFmtId="19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0" fontId="78" fillId="0" borderId="0" xfId="0" applyFont="1" applyFill="1" applyBorder="1" applyAlignment="1">
      <alignment horizontal="right" vertical="center" wrapText="1"/>
    </xf>
    <xf numFmtId="49" fontId="77" fillId="0" borderId="0" xfId="0" applyNumberFormat="1" applyFont="1" applyFill="1" applyBorder="1" applyAlignment="1" applyProtection="1">
      <alignment vertical="top"/>
    </xf>
    <xf numFmtId="0" fontId="77" fillId="0" borderId="0" xfId="0" applyFont="1" applyAlignment="1" applyProtection="1">
      <alignment vertical="top" wrapText="1"/>
    </xf>
    <xf numFmtId="0" fontId="77" fillId="0" borderId="0" xfId="0" applyFont="1" applyAlignment="1" applyProtection="1">
      <alignment horizontal="center" vertical="top"/>
    </xf>
    <xf numFmtId="0" fontId="77" fillId="0" borderId="0" xfId="0" applyFont="1" applyBorder="1" applyAlignment="1" applyProtection="1">
      <alignment vertical="top"/>
    </xf>
    <xf numFmtId="0" fontId="77" fillId="0" borderId="0" xfId="0" applyFont="1" applyBorder="1" applyAlignment="1" applyProtection="1">
      <alignment vertical="top" wrapText="1"/>
    </xf>
    <xf numFmtId="0" fontId="77" fillId="0" borderId="0" xfId="0" applyFont="1" applyBorder="1" applyAlignment="1" applyProtection="1">
      <alignment horizontal="center" vertical="top"/>
    </xf>
    <xf numFmtId="0" fontId="77" fillId="0" borderId="2" xfId="0" applyFont="1" applyBorder="1" applyAlignment="1" applyProtection="1">
      <alignment horizontal="center" vertical="center" wrapText="1"/>
    </xf>
    <xf numFmtId="0" fontId="77" fillId="0" borderId="6" xfId="0" applyFont="1" applyBorder="1" applyAlignment="1" applyProtection="1">
      <alignment horizontal="center" vertical="center" wrapText="1"/>
    </xf>
    <xf numFmtId="2" fontId="77" fillId="0" borderId="1" xfId="0" applyNumberFormat="1" applyFont="1" applyFill="1" applyBorder="1" applyAlignment="1" applyProtection="1">
      <alignment horizontal="center" vertical="center"/>
    </xf>
    <xf numFmtId="188" fontId="77" fillId="2" borderId="1" xfId="0" applyNumberFormat="1" applyFont="1" applyFill="1" applyBorder="1" applyAlignment="1" applyProtection="1">
      <alignment horizontal="center" vertical="center"/>
    </xf>
    <xf numFmtId="1" fontId="77" fillId="0" borderId="1" xfId="0" applyNumberFormat="1" applyFont="1" applyFill="1" applyBorder="1" applyAlignment="1" applyProtection="1">
      <alignment horizontal="center" vertical="center"/>
    </xf>
    <xf numFmtId="1" fontId="77" fillId="0" borderId="1" xfId="0" applyNumberFormat="1" applyFont="1" applyBorder="1" applyAlignment="1" applyProtection="1">
      <alignment vertical="top"/>
    </xf>
    <xf numFmtId="17" fontId="77" fillId="0" borderId="1" xfId="0" quotePrefix="1" applyNumberFormat="1" applyFont="1" applyBorder="1" applyAlignment="1" applyProtection="1">
      <alignment horizontal="center" vertical="center"/>
    </xf>
    <xf numFmtId="2" fontId="77" fillId="0" borderId="1" xfId="0" applyNumberFormat="1" applyFont="1" applyBorder="1" applyAlignment="1" applyProtection="1">
      <alignment vertical="top"/>
    </xf>
    <xf numFmtId="0" fontId="77" fillId="0" borderId="1" xfId="0" applyFont="1" applyBorder="1" applyAlignment="1" applyProtection="1">
      <alignment vertical="center" wrapText="1"/>
    </xf>
    <xf numFmtId="4" fontId="77" fillId="0" borderId="1" xfId="19" applyNumberFormat="1" applyFont="1" applyFill="1" applyBorder="1" applyAlignment="1">
      <alignment horizontal="center" vertical="center"/>
    </xf>
    <xf numFmtId="4" fontId="77" fillId="0" borderId="1" xfId="0" applyNumberFormat="1" applyFont="1" applyBorder="1" applyAlignment="1" applyProtection="1">
      <alignment vertical="top"/>
    </xf>
    <xf numFmtId="4" fontId="77" fillId="0" borderId="0" xfId="0" applyNumberFormat="1" applyFont="1" applyAlignment="1" applyProtection="1">
      <alignment vertical="top" wrapText="1"/>
    </xf>
    <xf numFmtId="4" fontId="77" fillId="0" borderId="0" xfId="0" applyNumberFormat="1" applyFont="1" applyAlignment="1" applyProtection="1">
      <alignment horizontal="center" vertical="top"/>
    </xf>
    <xf numFmtId="0" fontId="77" fillId="0" borderId="0" xfId="0" applyFont="1" applyFill="1" applyBorder="1" applyAlignment="1" applyProtection="1">
      <alignment vertical="top"/>
    </xf>
    <xf numFmtId="0" fontId="77" fillId="0" borderId="0" xfId="0" applyFont="1" applyBorder="1" applyAlignment="1" applyProtection="1">
      <alignment horizontal="center" vertical="center"/>
    </xf>
    <xf numFmtId="0" fontId="77" fillId="0" borderId="0" xfId="0" applyFont="1" applyFill="1" applyAlignment="1" applyProtection="1">
      <alignment vertical="top"/>
    </xf>
    <xf numFmtId="0" fontId="77" fillId="0" borderId="28" xfId="0" applyFont="1" applyFill="1" applyBorder="1" applyAlignment="1" applyProtection="1">
      <alignment vertical="top" wrapText="1"/>
    </xf>
    <xf numFmtId="189" fontId="77" fillId="43" borderId="1" xfId="0" applyNumberFormat="1" applyFont="1" applyFill="1" applyBorder="1" applyAlignment="1" applyProtection="1">
      <alignment horizontal="center" vertical="center"/>
      <protection locked="0"/>
    </xf>
    <xf numFmtId="0" fontId="77" fillId="0" borderId="0" xfId="0" applyNumberFormat="1" applyFont="1" applyAlignment="1" applyProtection="1">
      <alignment vertical="top"/>
    </xf>
    <xf numFmtId="0" fontId="77" fillId="49" borderId="0" xfId="0" applyNumberFormat="1" applyFont="1" applyFill="1" applyAlignment="1" applyProtection="1">
      <alignment vertical="top"/>
    </xf>
    <xf numFmtId="0" fontId="77" fillId="0" borderId="0" xfId="0" applyFont="1" applyAlignment="1" applyProtection="1">
      <alignment horizontal="left" vertical="top"/>
    </xf>
    <xf numFmtId="0" fontId="77" fillId="0" borderId="0" xfId="0" applyFont="1" applyAlignment="1" applyProtection="1">
      <alignment horizontal="center" vertical="center"/>
    </xf>
    <xf numFmtId="4" fontId="77" fillId="0" borderId="0" xfId="0" applyNumberFormat="1" applyFont="1" applyAlignment="1" applyProtection="1">
      <alignment horizontal="center" vertical="center"/>
    </xf>
    <xf numFmtId="0" fontId="83" fillId="0" borderId="6" xfId="1" applyFont="1" applyFill="1" applyBorder="1" applyAlignment="1">
      <alignment horizontal="center" vertical="top"/>
    </xf>
    <xf numFmtId="0" fontId="83" fillId="0" borderId="6" xfId="1" applyFont="1" applyFill="1" applyBorder="1"/>
    <xf numFmtId="0" fontId="84" fillId="0" borderId="33" xfId="1" applyFont="1" applyFill="1" applyBorder="1" applyAlignment="1">
      <alignment horizontal="justify" vertical="top"/>
    </xf>
    <xf numFmtId="0" fontId="84" fillId="0" borderId="6" xfId="1" applyFont="1" applyFill="1" applyBorder="1" applyAlignment="1">
      <alignment horizontal="justify" vertical="top"/>
    </xf>
    <xf numFmtId="0" fontId="83" fillId="0" borderId="6" xfId="1" applyFont="1" applyFill="1" applyBorder="1" applyAlignment="1">
      <alignment horizontal="justify" vertical="top"/>
    </xf>
    <xf numFmtId="0" fontId="83" fillId="0" borderId="1" xfId="1" applyFont="1" applyFill="1" applyBorder="1" applyAlignment="1">
      <alignment horizontal="justify" vertical="top" wrapText="1"/>
    </xf>
    <xf numFmtId="3" fontId="83" fillId="0" borderId="1" xfId="1" applyNumberFormat="1" applyFont="1" applyFill="1" applyBorder="1" applyAlignment="1">
      <alignment horizontal="center" vertical="top"/>
    </xf>
    <xf numFmtId="0" fontId="83" fillId="0" borderId="0" xfId="1" applyFont="1" applyFill="1"/>
    <xf numFmtId="0" fontId="85" fillId="0" borderId="15" xfId="0" applyFont="1" applyFill="1" applyBorder="1" applyAlignment="1">
      <alignment horizontal="center" vertical="top"/>
    </xf>
    <xf numFmtId="0" fontId="85" fillId="0" borderId="15" xfId="0" applyFont="1" applyFill="1" applyBorder="1" applyAlignment="1">
      <alignment horizontal="justify" vertical="top"/>
    </xf>
    <xf numFmtId="0" fontId="85" fillId="0" borderId="8" xfId="0" applyFont="1" applyFill="1" applyBorder="1" applyAlignment="1">
      <alignment horizontal="justify" vertical="top"/>
    </xf>
    <xf numFmtId="0" fontId="2" fillId="0" borderId="1" xfId="1" applyFont="1" applyFill="1" applyBorder="1" applyAlignment="1">
      <alignment horizontal="left" vertical="top" wrapText="1"/>
    </xf>
    <xf numFmtId="3" fontId="83" fillId="0" borderId="0" xfId="0" applyNumberFormat="1" applyFont="1" applyAlignment="1">
      <alignment horizontal="center" vertical="top"/>
    </xf>
    <xf numFmtId="0" fontId="2" fillId="50" borderId="15" xfId="1" applyFont="1" applyFill="1" applyBorder="1" applyAlignment="1">
      <alignment horizontal="justify" vertical="top"/>
    </xf>
    <xf numFmtId="1" fontId="2" fillId="50" borderId="15" xfId="1" applyNumberFormat="1" applyFont="1" applyFill="1" applyBorder="1" applyAlignment="1">
      <alignment horizontal="center" vertical="top"/>
    </xf>
    <xf numFmtId="0" fontId="2" fillId="50" borderId="1" xfId="1" applyFont="1" applyFill="1" applyBorder="1" applyAlignment="1">
      <alignment horizontal="justify" vertical="top" wrapText="1"/>
    </xf>
    <xf numFmtId="49" fontId="2" fillId="50" borderId="1" xfId="1" applyNumberFormat="1" applyFont="1" applyFill="1" applyBorder="1" applyAlignment="1">
      <alignment horizontal="justify" vertical="top" wrapText="1"/>
    </xf>
    <xf numFmtId="0" fontId="2" fillId="50" borderId="1" xfId="1" applyFont="1" applyFill="1" applyBorder="1" applyAlignment="1">
      <alignment horizontal="justify" vertical="top"/>
    </xf>
    <xf numFmtId="3" fontId="2" fillId="50" borderId="1" xfId="1" applyNumberFormat="1" applyFont="1" applyFill="1" applyBorder="1" applyAlignment="1">
      <alignment horizontal="center" vertical="top"/>
    </xf>
    <xf numFmtId="0" fontId="2" fillId="50" borderId="30" xfId="1" applyFont="1" applyFill="1" applyBorder="1" applyAlignment="1">
      <alignment horizontal="justify" vertical="top"/>
    </xf>
    <xf numFmtId="1" fontId="2" fillId="50" borderId="30" xfId="1" applyNumberFormat="1" applyFont="1" applyFill="1" applyBorder="1" applyAlignment="1">
      <alignment horizontal="center" vertical="top"/>
    </xf>
    <xf numFmtId="1" fontId="2" fillId="50" borderId="2" xfId="1" applyNumberFormat="1" applyFont="1" applyFill="1" applyBorder="1" applyAlignment="1">
      <alignment horizontal="center" vertical="top"/>
    </xf>
    <xf numFmtId="2" fontId="2" fillId="50" borderId="30" xfId="1" applyNumberFormat="1" applyFont="1" applyFill="1" applyBorder="1" applyAlignment="1">
      <alignment horizontal="center" vertical="top"/>
    </xf>
    <xf numFmtId="3" fontId="83" fillId="50" borderId="1" xfId="1" applyNumberFormat="1" applyFont="1" applyFill="1" applyBorder="1" applyAlignment="1">
      <alignment horizontal="justify" vertical="top" wrapText="1"/>
    </xf>
    <xf numFmtId="3" fontId="83" fillId="50" borderId="1" xfId="1" applyNumberFormat="1" applyFont="1" applyFill="1" applyBorder="1" applyAlignment="1">
      <alignment horizontal="center" vertical="top"/>
    </xf>
    <xf numFmtId="49" fontId="86" fillId="0" borderId="1" xfId="1" applyNumberFormat="1" applyFont="1" applyFill="1" applyBorder="1" applyAlignment="1">
      <alignment horizontal="justify" vertical="top" wrapText="1"/>
    </xf>
    <xf numFmtId="0" fontId="77" fillId="0" borderId="1" xfId="0" applyFont="1" applyBorder="1" applyAlignment="1" applyProtection="1">
      <alignment vertical="center"/>
    </xf>
    <xf numFmtId="0" fontId="77" fillId="0" borderId="1" xfId="0" applyFont="1" applyBorder="1" applyAlignment="1" applyProtection="1">
      <alignment horizontal="center" vertical="center"/>
    </xf>
    <xf numFmtId="0" fontId="77" fillId="0" borderId="1" xfId="0" applyNumberFormat="1" applyFont="1" applyBorder="1" applyAlignment="1" applyProtection="1">
      <alignment horizontal="center" vertical="center"/>
    </xf>
    <xf numFmtId="0" fontId="77" fillId="0" borderId="2" xfId="0" applyFont="1" applyBorder="1" applyAlignment="1" applyProtection="1">
      <alignment horizontal="center" vertical="center" wrapText="1"/>
    </xf>
    <xf numFmtId="0" fontId="77" fillId="0" borderId="15" xfId="0" applyFont="1" applyBorder="1" applyAlignment="1" applyProtection="1">
      <alignment horizontal="center" vertical="center" wrapText="1"/>
    </xf>
    <xf numFmtId="0" fontId="77" fillId="0" borderId="1" xfId="0" applyFont="1" applyBorder="1" applyAlignment="1" applyProtection="1">
      <alignment horizontal="left" vertical="center"/>
    </xf>
    <xf numFmtId="0" fontId="77" fillId="0" borderId="1" xfId="0" applyFont="1" applyFill="1" applyBorder="1" applyAlignment="1" applyProtection="1">
      <alignment horizontal="center" vertical="center"/>
    </xf>
    <xf numFmtId="0" fontId="77" fillId="0" borderId="1" xfId="0" applyFont="1" applyBorder="1" applyAlignment="1" applyProtection="1">
      <alignment horizontal="center" vertical="center" wrapText="1"/>
    </xf>
    <xf numFmtId="49" fontId="77" fillId="0" borderId="1" xfId="0" applyNumberFormat="1" applyFont="1" applyBorder="1" applyAlignment="1" applyProtection="1">
      <alignment horizontal="center" vertical="center" wrapText="1"/>
    </xf>
    <xf numFmtId="4" fontId="77" fillId="0" borderId="0" xfId="0" applyNumberFormat="1" applyFont="1" applyAlignment="1" applyProtection="1">
      <alignment horizontal="left" vertical="top" wrapText="1"/>
    </xf>
    <xf numFmtId="4" fontId="77" fillId="0" borderId="29" xfId="0" applyNumberFormat="1" applyFont="1" applyBorder="1" applyAlignment="1" applyProtection="1">
      <alignment horizontal="left" vertical="top"/>
    </xf>
    <xf numFmtId="4" fontId="77" fillId="0" borderId="0" xfId="0" applyNumberFormat="1" applyFont="1" applyAlignment="1" applyProtection="1">
      <alignment vertical="top" wrapText="1"/>
    </xf>
    <xf numFmtId="0" fontId="77" fillId="0" borderId="1" xfId="0" applyFont="1" applyBorder="1" applyAlignment="1" applyProtection="1">
      <alignment vertical="center" wrapText="1"/>
    </xf>
    <xf numFmtId="0" fontId="77" fillId="0" borderId="1" xfId="0" applyFont="1" applyBorder="1" applyAlignment="1" applyProtection="1">
      <alignment horizontal="left" vertical="center" wrapText="1"/>
    </xf>
    <xf numFmtId="0" fontId="77" fillId="0" borderId="6" xfId="0" applyFont="1" applyBorder="1" applyAlignment="1" applyProtection="1">
      <alignment horizontal="center" vertical="center" wrapText="1"/>
    </xf>
    <xf numFmtId="0" fontId="2" fillId="0" borderId="2" xfId="1" applyFont="1" applyFill="1" applyBorder="1" applyAlignment="1">
      <alignment horizontal="justify" vertical="top"/>
    </xf>
    <xf numFmtId="0" fontId="79" fillId="0" borderId="15" xfId="0" applyFont="1" applyFill="1" applyBorder="1" applyAlignment="1"/>
    <xf numFmtId="0" fontId="79" fillId="0" borderId="6" xfId="0" applyFont="1" applyFill="1" applyBorder="1" applyAlignment="1"/>
    <xf numFmtId="0" fontId="78" fillId="0" borderId="3" xfId="1" applyFont="1" applyFill="1" applyBorder="1" applyAlignment="1">
      <alignment horizontal="center"/>
    </xf>
    <xf numFmtId="0" fontId="78" fillId="0" borderId="4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justify" vertical="top"/>
    </xf>
    <xf numFmtId="0" fontId="2" fillId="0" borderId="6" xfId="1" applyFont="1" applyFill="1" applyBorder="1" applyAlignment="1">
      <alignment horizontal="justify" vertical="top"/>
    </xf>
    <xf numFmtId="0" fontId="3" fillId="0" borderId="1" xfId="1" applyFont="1" applyFill="1" applyBorder="1" applyAlignment="1">
      <alignment horizontal="justify" vertical="top"/>
    </xf>
    <xf numFmtId="0" fontId="3" fillId="0" borderId="15" xfId="1" applyFont="1" applyFill="1" applyBorder="1" applyAlignment="1">
      <alignment horizontal="justify" vertical="top"/>
    </xf>
    <xf numFmtId="0" fontId="78" fillId="0" borderId="5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center" vertical="top"/>
    </xf>
    <xf numFmtId="0" fontId="2" fillId="0" borderId="15" xfId="1" applyFont="1" applyFill="1" applyBorder="1" applyAlignment="1">
      <alignment horizontal="justify" vertical="top"/>
    </xf>
  </cellXfs>
  <cellStyles count="322">
    <cellStyle name=" 1" xfId="3"/>
    <cellStyle name=" 1 2" xfId="4"/>
    <cellStyle name=" 1_Stage1" xfId="5"/>
    <cellStyle name="????????" xfId="6"/>
    <cellStyle name="_Model_RAB Мой_PR.PROG.WARM.NOTCOMBI.2012.2.16_v1.4(04.04.11) " xfId="7"/>
    <cellStyle name="_Model_RAB Мой_Книга2_PR.PROG.WARM.NOTCOMBI.2012.2.16_v1.4(04.04.11) " xfId="8"/>
    <cellStyle name="_Model_RAB_MRSK_svod_PR.PROG.WARM.NOTCOMBI.2012.2.16_v1.4(04.04.11) " xfId="9"/>
    <cellStyle name="_Model_RAB_MRSK_svod_Книга2_PR.PROG.WARM.NOTCOMBI.2012.2.16_v1.4(04.04.11) " xfId="10"/>
    <cellStyle name="_МОДЕЛЬ_1 (2)_PR.PROG.WARM.NOTCOMBI.2012.2.16_v1.4(04.04.11) " xfId="11"/>
    <cellStyle name="_МОДЕЛЬ_1 (2)_Книга2_PR.PROG.WARM.NOTCOMBI.2012.2.16_v1.4(04.04.11) " xfId="12"/>
    <cellStyle name="_пр 5 тариф RAB_PR.PROG.WARM.NOTCOMBI.2012.2.16_v1.4(04.04.11) " xfId="13"/>
    <cellStyle name="_пр 5 тариф RAB_Книга2_PR.PROG.WARM.NOTCOMBI.2012.2.16_v1.4(04.04.11) " xfId="14"/>
    <cellStyle name="_Расчет RAB_22072008_PR.PROG.WARM.NOTCOMBI.2012.2.16_v1.4(04.04.11) " xfId="15"/>
    <cellStyle name="_Расчет RAB_22072008_Книга2_PR.PROG.WARM.NOTCOMBI.2012.2.16_v1.4(04.04.11) " xfId="16"/>
    <cellStyle name="_Расчет RAB_Лен и МОЭСК_с 2010 года_14.04.2009_со сглаж_version 3.0_без ФСК_PR.PROG.WARM.NOTCOMBI.2012.2.16_v1.4(04.04.11) " xfId="17"/>
    <cellStyle name="_Расчет RAB_Лен и МОЭСК_с 2010 года_14.04.2009_со сглаж_version 3.0_без ФСК_Книга2_PR.PROG.WARM.NOTCOMBI.2012.2.16_v1.4(04.04.11) " xfId="18"/>
    <cellStyle name="0,0_x000d__x000a_NA_x000d__x000a_" xfId="19"/>
    <cellStyle name="0,0_x000d__x000a_NA_x000d__x000a_ 2" xfId="20"/>
    <cellStyle name="0,0_x000d__x000a_NA_x000d__x000a__3. Смета  передача 2019" xfId="21"/>
    <cellStyle name="1 000 Kи_laroux" xfId="22"/>
    <cellStyle name="20% — акцент1" xfId="23"/>
    <cellStyle name="20% - Акцент1 2" xfId="24"/>
    <cellStyle name="20% — акцент2" xfId="25"/>
    <cellStyle name="20% - Акцент2 2" xfId="26"/>
    <cellStyle name="20% — акцент3" xfId="27"/>
    <cellStyle name="20% - Акцент3 2" xfId="28"/>
    <cellStyle name="20% — акцент4" xfId="29"/>
    <cellStyle name="20% - Акцент4 2" xfId="30"/>
    <cellStyle name="20% — акцент5" xfId="31"/>
    <cellStyle name="20% - Акцент5 2" xfId="32"/>
    <cellStyle name="20% — акцент6" xfId="33"/>
    <cellStyle name="20% - Акцент6 2" xfId="34"/>
    <cellStyle name="40% — акцент1" xfId="35"/>
    <cellStyle name="40% - Акцент1 2" xfId="36"/>
    <cellStyle name="40% — акцент2" xfId="37"/>
    <cellStyle name="40% - Акцент2 2" xfId="38"/>
    <cellStyle name="40% — акцент3" xfId="39"/>
    <cellStyle name="40% - Акцент3 2" xfId="40"/>
    <cellStyle name="40% — акцент4" xfId="41"/>
    <cellStyle name="40% - Акцент4 2" xfId="42"/>
    <cellStyle name="40% — акцент5" xfId="43"/>
    <cellStyle name="40% - Акцент5 2" xfId="44"/>
    <cellStyle name="40% — акцент6" xfId="45"/>
    <cellStyle name="40% - Акцент6 2" xfId="46"/>
    <cellStyle name="60% — акцент1" xfId="47"/>
    <cellStyle name="60% - Акцент1 2" xfId="48"/>
    <cellStyle name="60% — акцент2" xfId="49"/>
    <cellStyle name="60% - Акцент2 2" xfId="50"/>
    <cellStyle name="60% — акцент3" xfId="51"/>
    <cellStyle name="60% - Акцент3 2" xfId="52"/>
    <cellStyle name="60% — акцент4" xfId="53"/>
    <cellStyle name="60% - Акцент4 2" xfId="54"/>
    <cellStyle name="60% — акцент5" xfId="55"/>
    <cellStyle name="60% - Акцент5 2" xfId="56"/>
    <cellStyle name="60% — акцент6" xfId="57"/>
    <cellStyle name="60% - Акцент6 2" xfId="58"/>
    <cellStyle name="A modif Blanc" xfId="59"/>
    <cellStyle name="A modifier" xfId="60"/>
    <cellStyle name="Accent1" xfId="61"/>
    <cellStyle name="Accent1 - 20%" xfId="62"/>
    <cellStyle name="Accent1 - 40%" xfId="63"/>
    <cellStyle name="Accent1 - 60%" xfId="64"/>
    <cellStyle name="Accent2" xfId="65"/>
    <cellStyle name="Accent2 - 20%" xfId="66"/>
    <cellStyle name="Accent2 - 40%" xfId="67"/>
    <cellStyle name="Accent2 - 60%" xfId="68"/>
    <cellStyle name="Accent3" xfId="69"/>
    <cellStyle name="Accent3 - 20%" xfId="70"/>
    <cellStyle name="Accent3 - 40%" xfId="71"/>
    <cellStyle name="Accent3 - 60%" xfId="72"/>
    <cellStyle name="Accent4" xfId="73"/>
    <cellStyle name="Accent4 - 20%" xfId="74"/>
    <cellStyle name="Accent4 - 40%" xfId="75"/>
    <cellStyle name="Accent4 - 60%" xfId="76"/>
    <cellStyle name="Accent5" xfId="77"/>
    <cellStyle name="Accent5 - 20%" xfId="78"/>
    <cellStyle name="Accent5 - 40%" xfId="79"/>
    <cellStyle name="Accent5 - 60%" xfId="80"/>
    <cellStyle name="Accent6" xfId="81"/>
    <cellStyle name="Accent6 - 20%" xfId="82"/>
    <cellStyle name="Accent6 - 40%" xfId="83"/>
    <cellStyle name="Accent6 - 60%" xfId="84"/>
    <cellStyle name="Bad" xfId="85"/>
    <cellStyle name="Calc Currency (0)" xfId="86"/>
    <cellStyle name="Calc Currency (2)" xfId="87"/>
    <cellStyle name="Calc Percent (0)" xfId="88"/>
    <cellStyle name="Calc Percent (1)" xfId="89"/>
    <cellStyle name="Calc Percent (2)" xfId="90"/>
    <cellStyle name="Calc Units (0)" xfId="91"/>
    <cellStyle name="Calc Units (1)" xfId="92"/>
    <cellStyle name="Calc Units (2)" xfId="93"/>
    <cellStyle name="Calculation" xfId="94"/>
    <cellStyle name="Cells 2" xfId="95"/>
    <cellStyle name="Check Cell" xfId="96"/>
    <cellStyle name="Comma [0]_#6 Temps &amp; Contractors" xfId="97"/>
    <cellStyle name="Comma [00]" xfId="98"/>
    <cellStyle name="Comma_#6 Temps &amp; Contractors" xfId="99"/>
    <cellStyle name="Currency [0]" xfId="100"/>
    <cellStyle name="Currency [00]" xfId="101"/>
    <cellStyle name="Currency_#6 Temps &amp; Contractors" xfId="102"/>
    <cellStyle name="Currency2" xfId="103"/>
    <cellStyle name="Date Short" xfId="104"/>
    <cellStyle name="Dziesietny [0]_PERSONAL" xfId="105"/>
    <cellStyle name="Dziesietny_PERSONAL" xfId="106"/>
    <cellStyle name="Emphasis 1" xfId="107"/>
    <cellStyle name="Emphasis 2" xfId="108"/>
    <cellStyle name="Emphasis 3" xfId="109"/>
    <cellStyle name="Enter Currency (0)" xfId="110"/>
    <cellStyle name="Enter Currency (2)" xfId="111"/>
    <cellStyle name="Enter Units (0)" xfId="112"/>
    <cellStyle name="Enter Units (1)" xfId="113"/>
    <cellStyle name="Enter Units (2)" xfId="114"/>
    <cellStyle name="F2" xfId="115"/>
    <cellStyle name="F3" xfId="116"/>
    <cellStyle name="F4" xfId="117"/>
    <cellStyle name="F5" xfId="118"/>
    <cellStyle name="F6" xfId="119"/>
    <cellStyle name="F7" xfId="120"/>
    <cellStyle name="F8" xfId="121"/>
    <cellStyle name="Followed Hyperlink" xfId="122"/>
    <cellStyle name="Good" xfId="123"/>
    <cellStyle name="Header 3" xfId="124"/>
    <cellStyle name="Header1" xfId="125"/>
    <cellStyle name="Header2" xfId="126"/>
    <cellStyle name="Heading 1" xfId="127"/>
    <cellStyle name="Heading 2" xfId="128"/>
    <cellStyle name="Heading 3" xfId="129"/>
    <cellStyle name="Heading 4" xfId="130"/>
    <cellStyle name="Hyperlink" xfId="131"/>
    <cellStyle name="Input" xfId="132"/>
    <cellStyle name="Licence" xfId="133"/>
    <cellStyle name="Link Currency (0)" xfId="134"/>
    <cellStyle name="Link Currency (2)" xfId="135"/>
    <cellStyle name="Link Units (0)" xfId="136"/>
    <cellStyle name="Link Units (1)" xfId="137"/>
    <cellStyle name="Link Units (2)" xfId="138"/>
    <cellStyle name="Linked Cell" xfId="139"/>
    <cellStyle name="Milliers [0]_laroux" xfId="140"/>
    <cellStyle name="Milliers_laroux" xfId="141"/>
    <cellStyle name="mмny_laroux" xfId="142"/>
    <cellStyle name="Neutral" xfId="143"/>
    <cellStyle name="normal" xfId="144"/>
    <cellStyle name="Normal - Style1" xfId="145"/>
    <cellStyle name="Normal 3" xfId="146"/>
    <cellStyle name="Normal_# 41-Market &amp;Trends" xfId="147"/>
    <cellStyle name="Normal1" xfId="148"/>
    <cellStyle name="Normal2" xfId="149"/>
    <cellStyle name="normбlnн_laroux" xfId="150"/>
    <cellStyle name="Note" xfId="151"/>
    <cellStyle name="Output" xfId="152"/>
    <cellStyle name="Percent [0]" xfId="153"/>
    <cellStyle name="Percent [00]" xfId="154"/>
    <cellStyle name="Percent_#6 Temps &amp; Contractors" xfId="155"/>
    <cellStyle name="Percent1" xfId="156"/>
    <cellStyle name="PrePop Currency (0)" xfId="157"/>
    <cellStyle name="PrePop Currency (2)" xfId="158"/>
    <cellStyle name="PrePop Units (0)" xfId="159"/>
    <cellStyle name="PrePop Units (1)" xfId="160"/>
    <cellStyle name="PrePop Units (2)" xfId="161"/>
    <cellStyle name="Price_Body" xfId="162"/>
    <cellStyle name="Sheet Title" xfId="163"/>
    <cellStyle name="Standard" xfId="164"/>
    <cellStyle name="Text Indent A" xfId="165"/>
    <cellStyle name="Text Indent B" xfId="166"/>
    <cellStyle name="Text Indent C" xfId="167"/>
    <cellStyle name="Title 4" xfId="168"/>
    <cellStyle name="Total" xfId="169"/>
    <cellStyle name="Walutowy [0]_PERSONAL" xfId="170"/>
    <cellStyle name="Walutowy_PERSONAL" xfId="171"/>
    <cellStyle name="Warning Text" xfId="172"/>
    <cellStyle name="Акцент1 2" xfId="173"/>
    <cellStyle name="Акцент2 2" xfId="174"/>
    <cellStyle name="Акцент3 2" xfId="175"/>
    <cellStyle name="Акцент4 2" xfId="176"/>
    <cellStyle name="Акцент5 2" xfId="177"/>
    <cellStyle name="Акцент6 2" xfId="178"/>
    <cellStyle name="Беззащитный" xfId="179"/>
    <cellStyle name="Ввод  2" xfId="180"/>
    <cellStyle name="Вывод 2" xfId="181"/>
    <cellStyle name="Вычисление 2" xfId="182"/>
    <cellStyle name="Гиперссылка 2" xfId="183"/>
    <cellStyle name="Гиперссылка 2 2" xfId="184"/>
    <cellStyle name="Гиперссылка 2 3" xfId="185"/>
    <cellStyle name="Гиперссылка 4" xfId="186"/>
    <cellStyle name="Денежный 2" xfId="187"/>
    <cellStyle name="Заголовок" xfId="188"/>
    <cellStyle name="Заголовок 1 2" xfId="189"/>
    <cellStyle name="Заголовок 2 2" xfId="190"/>
    <cellStyle name="Заголовок 3 2" xfId="191"/>
    <cellStyle name="Заголовок 4 2" xfId="192"/>
    <cellStyle name="ЗаголовокСтолбца" xfId="193"/>
    <cellStyle name="Защитный" xfId="194"/>
    <cellStyle name="Значение" xfId="195"/>
    <cellStyle name="Значение 2" xfId="196"/>
    <cellStyle name="ибrky [0]_laroux" xfId="197"/>
    <cellStyle name="ибrky_laroux" xfId="198"/>
    <cellStyle name="Итог 2" xfId="199"/>
    <cellStyle name="Контрольная ячейка 2" xfId="200"/>
    <cellStyle name="Мои наименования показателей" xfId="203"/>
    <cellStyle name="Мой заголовок" xfId="201"/>
    <cellStyle name="Мой заголовок листа" xfId="202"/>
    <cellStyle name="Название 2" xfId="204"/>
    <cellStyle name="Нейтральный 2" xfId="205"/>
    <cellStyle name="Обычный" xfId="0" builtinId="0"/>
    <cellStyle name="Обычный 10" xfId="206"/>
    <cellStyle name="Обычный 10 2" xfId="207"/>
    <cellStyle name="Обычный 10 3" xfId="208"/>
    <cellStyle name="Обычный 11" xfId="209"/>
    <cellStyle name="Обычный 11 3" xfId="210"/>
    <cellStyle name="Обычный 11 3 2" xfId="211"/>
    <cellStyle name="Обычный 12" xfId="212"/>
    <cellStyle name="Обычный 12 2" xfId="213"/>
    <cellStyle name="Обычный 13" xfId="214"/>
    <cellStyle name="Обычный 13 2" xfId="215"/>
    <cellStyle name="Обычный 2" xfId="1"/>
    <cellStyle name="Обычный 2 10" xfId="216"/>
    <cellStyle name="Обычный 2 11" xfId="217"/>
    <cellStyle name="Обычный 2 12" xfId="218"/>
    <cellStyle name="Обычный 2 13" xfId="219"/>
    <cellStyle name="Обычный 2 14" xfId="220"/>
    <cellStyle name="Обычный 2 15" xfId="221"/>
    <cellStyle name="Обычный 2 15 2" xfId="222"/>
    <cellStyle name="Обычный 2 16" xfId="223"/>
    <cellStyle name="Обычный 2 17" xfId="224"/>
    <cellStyle name="Обычный 2 18" xfId="225"/>
    <cellStyle name="Обычный 2 18 2" xfId="226"/>
    <cellStyle name="Обычный 2 19" xfId="227"/>
    <cellStyle name="Обычный 2 2" xfId="228"/>
    <cellStyle name="Обычный 2 2 2" xfId="229"/>
    <cellStyle name="Обычный 2 2_3. Расчет выпадающих доходов 2017" xfId="230"/>
    <cellStyle name="Обычный 2 3" xfId="231"/>
    <cellStyle name="Обычный 2 3 2" xfId="232"/>
    <cellStyle name="Обычный 2 4" xfId="233"/>
    <cellStyle name="Обычный 2 4 2" xfId="234"/>
    <cellStyle name="Обычный 2 4_2.Смета расчетная 2019_2021_ДТР_Самусь Л.Г." xfId="235"/>
    <cellStyle name="Обычный 2 5" xfId="236"/>
    <cellStyle name="Обычный 2 5 2" xfId="237"/>
    <cellStyle name="Обычный 2 5_2.Смета расчетная 2019_2021_ДТР_Самусь Л.Г." xfId="238"/>
    <cellStyle name="Обычный 2 6" xfId="239"/>
    <cellStyle name="Обычный 2 6 2" xfId="240"/>
    <cellStyle name="Обычный 2 6_2.Смета расчетная 2019_2021_ДТР_Самусь Л.Г." xfId="241"/>
    <cellStyle name="Обычный 2 7" xfId="242"/>
    <cellStyle name="Обычный 2 8" xfId="243"/>
    <cellStyle name="Обычный 2 9" xfId="244"/>
    <cellStyle name="Обычный 2_Калькуляция 2013" xfId="245"/>
    <cellStyle name="Обычный 3" xfId="246"/>
    <cellStyle name="Обычный 3 2" xfId="247"/>
    <cellStyle name="Обычный 3 2 2" xfId="248"/>
    <cellStyle name="Обычный 3 2 2 2" xfId="249"/>
    <cellStyle name="Обычный 3 2 3" xfId="250"/>
    <cellStyle name="Обычный 3 2_ОПР_Северск_аналоги_алгоритм" xfId="251"/>
    <cellStyle name="Обычный 3 3" xfId="252"/>
    <cellStyle name="Обычный 3 3 2" xfId="253"/>
    <cellStyle name="Обычный 3 3_ОПР_Северск_аналоги_алгоритм" xfId="254"/>
    <cellStyle name="Обычный 3 4" xfId="255"/>
    <cellStyle name="Обычный 3 4 2" xfId="256"/>
    <cellStyle name="Обычный 3 5" xfId="257"/>
    <cellStyle name="Обычный 3_3. Расчет выпадающих доходов 2017" xfId="258"/>
    <cellStyle name="Обычный 4" xfId="259"/>
    <cellStyle name="Обычный 4 2" xfId="260"/>
    <cellStyle name="Обычный 4 2 2" xfId="261"/>
    <cellStyle name="Обычный 4 2 3" xfId="262"/>
    <cellStyle name="Обычный 4 3" xfId="263"/>
    <cellStyle name="Обычный 4_3. Смета  передача 2019" xfId="264"/>
    <cellStyle name="Обычный 41" xfId="265"/>
    <cellStyle name="Обычный 42" xfId="266"/>
    <cellStyle name="Обычный 5" xfId="267"/>
    <cellStyle name="Обычный 5 2" xfId="268"/>
    <cellStyle name="Обычный 5 2 2" xfId="269"/>
    <cellStyle name="Обычный 5 2_ОПР_Северск_аналоги_алгоритм" xfId="270"/>
    <cellStyle name="Обычный 5 3" xfId="271"/>
    <cellStyle name="Обычный 5_3. Смета  передача 2019" xfId="272"/>
    <cellStyle name="Обычный 6" xfId="273"/>
    <cellStyle name="Обычный 6 2" xfId="274"/>
    <cellStyle name="Обычный 7" xfId="275"/>
    <cellStyle name="Обычный 7 2" xfId="276"/>
    <cellStyle name="Обычный 8" xfId="2"/>
    <cellStyle name="Обычный 8 2" xfId="277"/>
    <cellStyle name="Обычный 9" xfId="278"/>
    <cellStyle name="Обычный 9 2" xfId="279"/>
    <cellStyle name="Плохой 2" xfId="280"/>
    <cellStyle name="По центру с переносом" xfId="281"/>
    <cellStyle name="По ширине с переносом" xfId="282"/>
    <cellStyle name="Пояснение 2" xfId="283"/>
    <cellStyle name="Примечание 2" xfId="284"/>
    <cellStyle name="Процентный 2" xfId="285"/>
    <cellStyle name="Процентный 2 2" xfId="286"/>
    <cellStyle name="Процентный 3" xfId="287"/>
    <cellStyle name="Процентный 3 2" xfId="288"/>
    <cellStyle name="Процентный 4" xfId="289"/>
    <cellStyle name="Процентный 5" xfId="290"/>
    <cellStyle name="Процентный 5 2" xfId="291"/>
    <cellStyle name="Связанная ячейка 2" xfId="292"/>
    <cellStyle name="Стиль 1" xfId="293"/>
    <cellStyle name="Стиль 1 2" xfId="294"/>
    <cellStyle name="Текст предупреждения 2" xfId="295"/>
    <cellStyle name="Текстовый" xfId="296"/>
    <cellStyle name="Титул" xfId="297"/>
    <cellStyle name="Тысячи [0]_3Com" xfId="298"/>
    <cellStyle name="Тысячи_3Com" xfId="299"/>
    <cellStyle name="Финансовый 2" xfId="300"/>
    <cellStyle name="Финансовый 2 2" xfId="301"/>
    <cellStyle name="Финансовый 2 3" xfId="302"/>
    <cellStyle name="Финансовый 2_Справка для раздельного учёта" xfId="303"/>
    <cellStyle name="Финансовый 3" xfId="304"/>
    <cellStyle name="Финансовый 3 2" xfId="305"/>
    <cellStyle name="Финансовый 4" xfId="306"/>
    <cellStyle name="Финансовый 4 2" xfId="307"/>
    <cellStyle name="Финансовый 5" xfId="308"/>
    <cellStyle name="Финансовый 6" xfId="309"/>
    <cellStyle name="Финансовый 7" xfId="310"/>
    <cellStyle name="Финансовый 8" xfId="311"/>
    <cellStyle name="Формула" xfId="312"/>
    <cellStyle name="Формула 3" xfId="313"/>
    <cellStyle name="Формула_GRES.2007.5" xfId="314"/>
    <cellStyle name="ФормулаВБ" xfId="315"/>
    <cellStyle name="ФормулаВБ 2" xfId="316"/>
    <cellStyle name="ФормулаВБ_new_Электросети_САМУСЬ(период 2015)" xfId="317"/>
    <cellStyle name="ФормулаНаКонтроль" xfId="318"/>
    <cellStyle name="ФормулаНаКонтроль 2" xfId="319"/>
    <cellStyle name="Хороший 2" xfId="320"/>
    <cellStyle name="Цифры по центру с десятыми" xfId="3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igireva\&#1088;&#1101;&#1082;\&#1042;&#1089;&#1077;%20&#1085;&#1072;%202015\&#1041;&#1072;&#1083;&#1072;&#1085;&#1089;&#1099;\ENERGY.KTL.LT.CALC.NVV.NET\ENERGY.KTL.LT.CALC.NVV.NET.6.70_TR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lsunovskaya\&#1088;&#1101;&#1082;\Documents%20and%20Settings\Bolsunovskaya\&#1052;&#1086;&#1080;%20&#1076;&#1086;&#1082;&#1091;&#1084;&#1077;&#1085;&#1090;&#1099;\&#1056;&#1069;&#1050;\2011\&#1055;&#1077;&#1088;&#1077;&#1076;&#1072;&#1095;&#1072;%20&#1080;%20&#1089;&#1073;&#1099;&#1090;\_&#1053;&#1072;_2010&#1075;_&#1054;&#1040;&#1054;_&#1043;&#1069;&#1057;_&#1057;&#1077;&#1074;&#1077;&#1088;&#1089;&#1082;_\2._&#1057;&#1084;&#1077;&#1090;&#1072;_2010&#1075;._&#1054;&#1040;&#1054;_&#1043;&#1069;&#1057;_&#1057;&#1077;&#1074;&#1077;&#1088;&#1089;&#1082;_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69;&#1050;/4.&#1058;&#1072;&#1088;&#1080;&#1092;&#1099;/2025/1%20&#1055;&#1077;&#1088;&#1077;&#1076;&#1072;&#1095;&#1072;/3%20&#1057;&#1090;&#1072;&#1090;&#1100;&#1080;%20&#1079;&#1072;&#1090;&#1088;&#1072;&#1090;/2.2%20&#1054;&#1087;&#1083;&#1072;&#1090;&#1072;%20&#1090;&#1088;&#1091;&#1076;&#1072;,%20&#1095;&#1080;&#1089;&#1083;/&#1063;&#1080;&#1089;&#1083;&#1077;&#1085;/1.3.&#1063;&#1080;&#1089;&#1083;-&#1090;&#1100;%20(&#1087;&#1088;%20__68_)_&#1057;&#1077;&#1074;&#1077;&#1088;&#1089;&#1082;_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CC"/>
      <sheetName val="CD"/>
      <sheetName val="CBYRAB"/>
      <sheetName val="NBYRAB"/>
      <sheetName val="P_1_16"/>
      <sheetName val="P_1_17"/>
      <sheetName val="P_1_17_1"/>
      <sheetName val="P_2_1"/>
      <sheetName val="P_2_2"/>
      <sheetName val="NBYL"/>
      <sheetName val="P_2_1_MOS"/>
      <sheetName val="P_2_2_MOS"/>
      <sheetName val="Инструкция"/>
      <sheetName val="modInstruction"/>
      <sheetName val="Лог обновления"/>
      <sheetName val="Титульный"/>
      <sheetName val="Библиотека документов"/>
      <sheetName val="modDocs"/>
      <sheetName val="modfrmDocumentPicker"/>
      <sheetName val="modDocumentsAPI"/>
      <sheetName val="SELECTED_DOCS"/>
      <sheetName val="DOCS_DEPENDENCY"/>
      <sheetName val="modHLIcons"/>
      <sheetName val="tech"/>
      <sheetName val="EXTENDED_RST_DIC"/>
      <sheetName val="TECHSHEET"/>
      <sheetName val="Данные об организации"/>
      <sheetName val="Расчёт расходов"/>
      <sheetName val="modBasicRanges"/>
      <sheetName val="Расходы + Баланс"/>
      <sheetName val="Расшифровка расходов"/>
      <sheetName val="П1.16"/>
      <sheetName val="П1.17"/>
      <sheetName val="П1.17.1"/>
      <sheetName val="Р.2.1"/>
      <sheetName val="Р.2.2"/>
      <sheetName val="НВВ по уровням"/>
      <sheetName val="Комментарии"/>
      <sheetName val="Проверка"/>
      <sheetName val="modfrmReestr"/>
      <sheetName val="modPass"/>
      <sheetName val="modProv"/>
      <sheetName val="REESTR_ORG"/>
      <sheetName val="REESTR_MO"/>
      <sheetName val="REESTR_MO_LA"/>
      <sheetName val="REESTR_MO_PA"/>
      <sheetName val="REESTR_DATA"/>
      <sheetName val="REESTR"/>
      <sheetName val="modSheetTitle"/>
      <sheetName val="modfrmMethod"/>
      <sheetName val="modApplyMethods"/>
      <sheetName val="modSheetCostsDetails"/>
      <sheetName val="modCommonProv"/>
      <sheetName val="modProvGeneralProc"/>
      <sheetName val="modInfo"/>
      <sheetName val="modCommandButton"/>
      <sheetName val="modUpdTemplMain"/>
      <sheetName val="modAuthorizationUtilities"/>
      <sheetName val="modUpdateStatus"/>
      <sheetName val="AUTHORIZATION"/>
      <sheetName val="modCommonProcedures"/>
      <sheetName val="modfrmCheckUpdates"/>
      <sheetName val="modfrmUpdateIsInProgress"/>
      <sheetName val="modCostsfeatBalance"/>
      <sheetName val="modfrmCheckInIsInProgress"/>
      <sheetName val="modOrgData"/>
      <sheetName val="modfrmDateChoose"/>
      <sheetName val="modAdditionalOrg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B3" t="str">
            <v>Версия 1.1</v>
          </cell>
        </row>
      </sheetData>
      <sheetData sheetId="14"/>
      <sheetData sheetId="15"/>
      <sheetData sheetId="16">
        <row r="5">
          <cell r="M5">
            <v>2011</v>
          </cell>
        </row>
        <row r="8">
          <cell r="F8" t="str">
            <v>Томская область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8">
          <cell r="AQ18">
            <v>5.0999999999999997E-2</v>
          </cell>
        </row>
        <row r="19">
          <cell r="AQ19">
            <v>0.01</v>
          </cell>
        </row>
        <row r="20">
          <cell r="AE20">
            <v>0</v>
          </cell>
          <cell r="AH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69266.535300000003</v>
          </cell>
          <cell r="AQ20">
            <v>69438.1878</v>
          </cell>
          <cell r="AR20">
            <v>0</v>
          </cell>
          <cell r="AS20">
            <v>69438.1878</v>
          </cell>
        </row>
        <row r="21">
          <cell r="AK21">
            <v>0</v>
          </cell>
          <cell r="AQ21">
            <v>0</v>
          </cell>
        </row>
        <row r="22">
          <cell r="AK22">
            <v>0.75</v>
          </cell>
          <cell r="AN22">
            <v>0.75</v>
          </cell>
          <cell r="AQ22">
            <v>0.75</v>
          </cell>
        </row>
        <row r="23">
          <cell r="AK23">
            <v>1</v>
          </cell>
          <cell r="AQ23">
            <v>1.000409949</v>
          </cell>
        </row>
        <row r="27">
          <cell r="AE27">
            <v>0</v>
          </cell>
          <cell r="AH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Q27">
            <v>266480.60020235192</v>
          </cell>
          <cell r="AR27">
            <v>0</v>
          </cell>
          <cell r="AS27">
            <v>266480.60020235192</v>
          </cell>
        </row>
        <row r="28">
          <cell r="AE28">
            <v>0</v>
          </cell>
          <cell r="AH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Q28">
            <v>132702.29999999999</v>
          </cell>
          <cell r="AR28">
            <v>0</v>
          </cell>
          <cell r="AS28">
            <v>132702.29999999999</v>
          </cell>
        </row>
        <row r="29">
          <cell r="AL29">
            <v>0</v>
          </cell>
          <cell r="AM29">
            <v>0</v>
          </cell>
          <cell r="AR29">
            <v>0</v>
          </cell>
          <cell r="AS29">
            <v>0</v>
          </cell>
        </row>
        <row r="30">
          <cell r="AL30">
            <v>0</v>
          </cell>
          <cell r="AM30">
            <v>0</v>
          </cell>
          <cell r="AQ30">
            <v>132702.29999999999</v>
          </cell>
          <cell r="AR30">
            <v>0</v>
          </cell>
          <cell r="AS30">
            <v>132702.29999999999</v>
          </cell>
        </row>
        <row r="31">
          <cell r="AL31">
            <v>0</v>
          </cell>
          <cell r="AM31">
            <v>0</v>
          </cell>
          <cell r="AQ31">
            <v>133778.30020235194</v>
          </cell>
          <cell r="AR31">
            <v>0</v>
          </cell>
          <cell r="AS31">
            <v>133778.30020235194</v>
          </cell>
        </row>
        <row r="32">
          <cell r="AE32">
            <v>0</v>
          </cell>
          <cell r="AH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Q32">
            <v>1010751.9335497206</v>
          </cell>
          <cell r="AR32">
            <v>0</v>
          </cell>
          <cell r="AS32">
            <v>1010751.9335497204</v>
          </cell>
          <cell r="AT32">
            <v>0</v>
          </cell>
        </row>
        <row r="33">
          <cell r="AE33">
            <v>0</v>
          </cell>
          <cell r="AH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Q33">
            <v>312291.09000000003</v>
          </cell>
          <cell r="AR33">
            <v>0</v>
          </cell>
          <cell r="AS33">
            <v>312291.09000000003</v>
          </cell>
        </row>
        <row r="34">
          <cell r="AL34">
            <v>0</v>
          </cell>
          <cell r="AM34">
            <v>0</v>
          </cell>
          <cell r="AR34">
            <v>0</v>
          </cell>
          <cell r="AS34">
            <v>0</v>
          </cell>
        </row>
        <row r="35">
          <cell r="AE35">
            <v>0</v>
          </cell>
          <cell r="AH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Q35">
            <v>312291.09000000003</v>
          </cell>
          <cell r="AR35">
            <v>0</v>
          </cell>
          <cell r="AS35">
            <v>312291.09000000003</v>
          </cell>
        </row>
        <row r="36">
          <cell r="AL36">
            <v>0</v>
          </cell>
          <cell r="AM36">
            <v>0</v>
          </cell>
          <cell r="AQ36">
            <v>15316.3</v>
          </cell>
          <cell r="AR36">
            <v>0</v>
          </cell>
          <cell r="AS36">
            <v>15316.3</v>
          </cell>
        </row>
        <row r="37">
          <cell r="AL37">
            <v>0</v>
          </cell>
          <cell r="AM37">
            <v>0</v>
          </cell>
          <cell r="AQ37">
            <v>36471.4</v>
          </cell>
          <cell r="AR37">
            <v>0</v>
          </cell>
          <cell r="AS37">
            <v>36471.4</v>
          </cell>
        </row>
        <row r="38">
          <cell r="AL38">
            <v>0</v>
          </cell>
          <cell r="AM38">
            <v>0</v>
          </cell>
          <cell r="AQ38">
            <v>0</v>
          </cell>
          <cell r="AR38">
            <v>0</v>
          </cell>
          <cell r="AS38">
            <v>0</v>
          </cell>
        </row>
        <row r="39">
          <cell r="AL39">
            <v>0</v>
          </cell>
          <cell r="AM39">
            <v>0</v>
          </cell>
          <cell r="AQ39">
            <v>0</v>
          </cell>
          <cell r="AR39">
            <v>0</v>
          </cell>
          <cell r="AS39">
            <v>0</v>
          </cell>
        </row>
        <row r="40"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AL41">
            <v>0</v>
          </cell>
          <cell r="AM41">
            <v>0</v>
          </cell>
          <cell r="AQ41">
            <v>2246.5</v>
          </cell>
          <cell r="AR41">
            <v>0</v>
          </cell>
          <cell r="AS41">
            <v>2246.5</v>
          </cell>
        </row>
        <row r="42">
          <cell r="AL42">
            <v>0</v>
          </cell>
          <cell r="AM42">
            <v>0</v>
          </cell>
          <cell r="AQ42">
            <v>0</v>
          </cell>
          <cell r="AR42">
            <v>0</v>
          </cell>
          <cell r="AS42">
            <v>0</v>
          </cell>
        </row>
        <row r="43">
          <cell r="AL43">
            <v>0</v>
          </cell>
          <cell r="AM43">
            <v>0</v>
          </cell>
          <cell r="AQ43">
            <v>0</v>
          </cell>
          <cell r="AR43">
            <v>0</v>
          </cell>
          <cell r="AS43">
            <v>0</v>
          </cell>
        </row>
        <row r="44">
          <cell r="AL44">
            <v>0</v>
          </cell>
          <cell r="AM44">
            <v>0</v>
          </cell>
          <cell r="AQ44">
            <v>0</v>
          </cell>
          <cell r="AR44">
            <v>0</v>
          </cell>
          <cell r="AS44">
            <v>0</v>
          </cell>
        </row>
        <row r="45">
          <cell r="AL45">
            <v>0</v>
          </cell>
          <cell r="AM45">
            <v>0</v>
          </cell>
          <cell r="AQ45">
            <v>5294.9</v>
          </cell>
          <cell r="AR45">
            <v>0</v>
          </cell>
          <cell r="AS45">
            <v>5294.9</v>
          </cell>
        </row>
        <row r="46">
          <cell r="AL46">
            <v>0</v>
          </cell>
          <cell r="AM46">
            <v>0</v>
          </cell>
          <cell r="AQ46">
            <v>18284.5</v>
          </cell>
          <cell r="AR46">
            <v>0</v>
          </cell>
          <cell r="AS46">
            <v>18284.5</v>
          </cell>
        </row>
        <row r="47">
          <cell r="AL47">
            <v>0</v>
          </cell>
          <cell r="AM47">
            <v>0</v>
          </cell>
          <cell r="AQ47">
            <v>5851.6</v>
          </cell>
          <cell r="AR47">
            <v>0</v>
          </cell>
          <cell r="AS47">
            <v>5851.6</v>
          </cell>
        </row>
        <row r="48">
          <cell r="AL48">
            <v>0</v>
          </cell>
          <cell r="AM48">
            <v>0</v>
          </cell>
          <cell r="AQ48">
            <v>14816.7</v>
          </cell>
          <cell r="AR48">
            <v>0</v>
          </cell>
          <cell r="AS48">
            <v>14816.7</v>
          </cell>
        </row>
        <row r="49">
          <cell r="AL49">
            <v>0</v>
          </cell>
          <cell r="AM49">
            <v>0</v>
          </cell>
          <cell r="AQ49">
            <v>0</v>
          </cell>
          <cell r="AR49">
            <v>0</v>
          </cell>
          <cell r="AS49">
            <v>0</v>
          </cell>
        </row>
        <row r="50">
          <cell r="AL50">
            <v>0</v>
          </cell>
          <cell r="AM50">
            <v>0</v>
          </cell>
          <cell r="AQ50">
            <v>0</v>
          </cell>
          <cell r="AR50">
            <v>0</v>
          </cell>
          <cell r="AS50">
            <v>0</v>
          </cell>
        </row>
        <row r="51">
          <cell r="AE51">
            <v>0</v>
          </cell>
          <cell r="AH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Q51">
            <v>184630.46000000002</v>
          </cell>
          <cell r="AR51">
            <v>0</v>
          </cell>
          <cell r="AS51">
            <v>184630.46000000002</v>
          </cell>
        </row>
        <row r="52">
          <cell r="AL52">
            <v>0</v>
          </cell>
          <cell r="AM52">
            <v>0</v>
          </cell>
          <cell r="AQ52">
            <v>29378.73</v>
          </cell>
          <cell r="AR52">
            <v>0</v>
          </cell>
          <cell r="AS52">
            <v>29378.73</v>
          </cell>
        </row>
        <row r="53">
          <cell r="AE53">
            <v>0</v>
          </cell>
          <cell r="AH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Q53">
            <v>0</v>
          </cell>
          <cell r="AR53">
            <v>0</v>
          </cell>
          <cell r="AS53">
            <v>0</v>
          </cell>
        </row>
        <row r="54">
          <cell r="AL54">
            <v>0</v>
          </cell>
          <cell r="AM54">
            <v>0</v>
          </cell>
          <cell r="AQ54">
            <v>0</v>
          </cell>
          <cell r="AR54">
            <v>0</v>
          </cell>
          <cell r="AS54">
            <v>0</v>
          </cell>
        </row>
        <row r="55">
          <cell r="AE55">
            <v>0</v>
          </cell>
          <cell r="AH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Q55">
            <v>0</v>
          </cell>
          <cell r="AR55">
            <v>0</v>
          </cell>
          <cell r="AS55">
            <v>0</v>
          </cell>
        </row>
        <row r="56">
          <cell r="AE56">
            <v>0</v>
          </cell>
          <cell r="AH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Q56">
            <v>82094.7</v>
          </cell>
          <cell r="AR56">
            <v>0</v>
          </cell>
          <cell r="AS56">
            <v>82094.7</v>
          </cell>
        </row>
        <row r="57">
          <cell r="AL57">
            <v>0</v>
          </cell>
          <cell r="AM57">
            <v>0</v>
          </cell>
          <cell r="AQ57">
            <v>18607.75</v>
          </cell>
          <cell r="AR57">
            <v>0</v>
          </cell>
          <cell r="AS57">
            <v>18607.75</v>
          </cell>
        </row>
        <row r="58">
          <cell r="AL58">
            <v>0</v>
          </cell>
          <cell r="AM58">
            <v>0</v>
          </cell>
          <cell r="AQ58">
            <v>55384.91</v>
          </cell>
          <cell r="AR58">
            <v>0</v>
          </cell>
          <cell r="AS58">
            <v>55384.91</v>
          </cell>
        </row>
        <row r="59">
          <cell r="AE59">
            <v>0</v>
          </cell>
          <cell r="AH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Q59">
            <v>8102.04</v>
          </cell>
          <cell r="AR59">
            <v>0</v>
          </cell>
          <cell r="AS59">
            <v>8102.04</v>
          </cell>
        </row>
        <row r="60">
          <cell r="AE60">
            <v>0</v>
          </cell>
          <cell r="AH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Q60">
            <v>1671618.3237520726</v>
          </cell>
          <cell r="AR60">
            <v>0</v>
          </cell>
          <cell r="AS60">
            <v>1671618.3237520724</v>
          </cell>
        </row>
        <row r="65">
          <cell r="AE65">
            <v>0</v>
          </cell>
          <cell r="AH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Q65">
            <v>1723142.63</v>
          </cell>
          <cell r="AR65">
            <v>0</v>
          </cell>
          <cell r="AS65">
            <v>1723142.63</v>
          </cell>
        </row>
        <row r="67">
          <cell r="AL67">
            <v>0</v>
          </cell>
          <cell r="AM67">
            <v>0</v>
          </cell>
          <cell r="AR67">
            <v>0</v>
          </cell>
          <cell r="AS67">
            <v>0</v>
          </cell>
        </row>
        <row r="68">
          <cell r="AE68">
            <v>0</v>
          </cell>
          <cell r="AH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Q68">
            <v>44917.119999999995</v>
          </cell>
          <cell r="AR68">
            <v>0</v>
          </cell>
          <cell r="AS68">
            <v>44917.119999999995</v>
          </cell>
        </row>
        <row r="69">
          <cell r="AL69">
            <v>0</v>
          </cell>
          <cell r="AM69">
            <v>0</v>
          </cell>
          <cell r="AQ69">
            <v>5211.49</v>
          </cell>
          <cell r="AR69">
            <v>0</v>
          </cell>
          <cell r="AS69">
            <v>5211.49</v>
          </cell>
        </row>
        <row r="70">
          <cell r="AL70">
            <v>0</v>
          </cell>
          <cell r="AM70">
            <v>0</v>
          </cell>
          <cell r="AQ70">
            <v>2111.15</v>
          </cell>
          <cell r="AR70">
            <v>0</v>
          </cell>
          <cell r="AS70">
            <v>2111.15</v>
          </cell>
        </row>
        <row r="71">
          <cell r="AL71">
            <v>0</v>
          </cell>
          <cell r="AM71">
            <v>0</v>
          </cell>
          <cell r="AQ71">
            <v>37229.759999999995</v>
          </cell>
          <cell r="AR71">
            <v>0</v>
          </cell>
          <cell r="AS71">
            <v>37229.759999999995</v>
          </cell>
        </row>
        <row r="72">
          <cell r="AL72">
            <v>0</v>
          </cell>
          <cell r="AM72">
            <v>0</v>
          </cell>
          <cell r="AQ72">
            <v>364.72</v>
          </cell>
          <cell r="AR72">
            <v>0</v>
          </cell>
          <cell r="AS72">
            <v>364.72</v>
          </cell>
        </row>
        <row r="73">
          <cell r="AL73">
            <v>0</v>
          </cell>
          <cell r="AM73">
            <v>0</v>
          </cell>
          <cell r="AR73">
            <v>0</v>
          </cell>
          <cell r="AS73">
            <v>0</v>
          </cell>
        </row>
        <row r="74">
          <cell r="AL74">
            <v>0</v>
          </cell>
          <cell r="AM74">
            <v>0</v>
          </cell>
          <cell r="AR74">
            <v>0</v>
          </cell>
          <cell r="AS74">
            <v>0</v>
          </cell>
        </row>
        <row r="75">
          <cell r="AE75">
            <v>0</v>
          </cell>
          <cell r="AH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Q75">
            <v>37839.4</v>
          </cell>
          <cell r="AR75">
            <v>0</v>
          </cell>
          <cell r="AS75">
            <v>37839.4</v>
          </cell>
        </row>
        <row r="76">
          <cell r="AL76">
            <v>0</v>
          </cell>
          <cell r="AM76">
            <v>0</v>
          </cell>
          <cell r="AQ76">
            <v>1341</v>
          </cell>
          <cell r="AR76">
            <v>0</v>
          </cell>
          <cell r="AS76">
            <v>1341</v>
          </cell>
        </row>
        <row r="77">
          <cell r="AL77">
            <v>0</v>
          </cell>
          <cell r="AM77">
            <v>0</v>
          </cell>
          <cell r="AQ77">
            <v>825.4</v>
          </cell>
          <cell r="AR77">
            <v>0</v>
          </cell>
          <cell r="AS77">
            <v>825.4</v>
          </cell>
        </row>
        <row r="78">
          <cell r="AL78">
            <v>0</v>
          </cell>
          <cell r="AM78">
            <v>0</v>
          </cell>
          <cell r="AQ78">
            <v>3.1</v>
          </cell>
          <cell r="AR78">
            <v>0</v>
          </cell>
          <cell r="AS78">
            <v>3.1</v>
          </cell>
        </row>
        <row r="79">
          <cell r="AL79">
            <v>0</v>
          </cell>
          <cell r="AM79">
            <v>0</v>
          </cell>
          <cell r="AQ79">
            <v>100.9</v>
          </cell>
          <cell r="AR79">
            <v>0</v>
          </cell>
          <cell r="AS79">
            <v>100.9</v>
          </cell>
        </row>
        <row r="80">
          <cell r="AL80">
            <v>0</v>
          </cell>
          <cell r="AM80">
            <v>0</v>
          </cell>
          <cell r="AQ80">
            <v>35569</v>
          </cell>
          <cell r="AR80">
            <v>0</v>
          </cell>
          <cell r="AS80">
            <v>35569</v>
          </cell>
        </row>
        <row r="81">
          <cell r="AL81">
            <v>0</v>
          </cell>
          <cell r="AM81">
            <v>0</v>
          </cell>
          <cell r="AR81">
            <v>0</v>
          </cell>
          <cell r="AS81">
            <v>0</v>
          </cell>
        </row>
        <row r="82">
          <cell r="AL82">
            <v>0</v>
          </cell>
          <cell r="AM82">
            <v>0</v>
          </cell>
          <cell r="AR82">
            <v>0</v>
          </cell>
          <cell r="AS82">
            <v>0</v>
          </cell>
        </row>
        <row r="83">
          <cell r="AE83">
            <v>0</v>
          </cell>
          <cell r="AH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Q83">
            <v>307268.58779911505</v>
          </cell>
          <cell r="AR83">
            <v>0</v>
          </cell>
          <cell r="AS83">
            <v>307268.58779911499</v>
          </cell>
        </row>
        <row r="84">
          <cell r="AL84">
            <v>0</v>
          </cell>
          <cell r="AM84">
            <v>0</v>
          </cell>
          <cell r="AR84">
            <v>0</v>
          </cell>
          <cell r="AS84">
            <v>0</v>
          </cell>
        </row>
        <row r="85">
          <cell r="AL85">
            <v>0</v>
          </cell>
          <cell r="AM85">
            <v>0</v>
          </cell>
          <cell r="AR85">
            <v>0</v>
          </cell>
          <cell r="AS85">
            <v>0</v>
          </cell>
        </row>
        <row r="86">
          <cell r="AE86">
            <v>0</v>
          </cell>
          <cell r="AH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Q86">
            <v>459089.43999999994</v>
          </cell>
          <cell r="AR86">
            <v>0</v>
          </cell>
          <cell r="AS86">
            <v>459089.43999999994</v>
          </cell>
        </row>
        <row r="87">
          <cell r="AE87">
            <v>0</v>
          </cell>
          <cell r="AH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Q87">
            <v>39131.425000000003</v>
          </cell>
          <cell r="AR87">
            <v>0</v>
          </cell>
          <cell r="AS87">
            <v>39131.425000000003</v>
          </cell>
        </row>
        <row r="88">
          <cell r="AE88">
            <v>0</v>
          </cell>
          <cell r="AH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Q88">
            <v>18607.75</v>
          </cell>
          <cell r="AR88">
            <v>0</v>
          </cell>
          <cell r="AS88">
            <v>18607.75</v>
          </cell>
        </row>
        <row r="89">
          <cell r="AE89">
            <v>0</v>
          </cell>
          <cell r="AH89">
            <v>339716</v>
          </cell>
          <cell r="AK89">
            <v>0</v>
          </cell>
          <cell r="AL89">
            <v>0</v>
          </cell>
          <cell r="AM89">
            <v>0</v>
          </cell>
          <cell r="AN89">
            <v>356369.00000000006</v>
          </cell>
          <cell r="AQ89">
            <v>395569</v>
          </cell>
          <cell r="AR89">
            <v>0</v>
          </cell>
          <cell r="AS89">
            <v>395569</v>
          </cell>
        </row>
        <row r="90">
          <cell r="AE90">
            <v>0</v>
          </cell>
          <cell r="AH90">
            <v>339716</v>
          </cell>
          <cell r="AK90">
            <v>0</v>
          </cell>
          <cell r="AL90">
            <v>0</v>
          </cell>
          <cell r="AM90">
            <v>0</v>
          </cell>
          <cell r="AN90">
            <v>356369.00000000006</v>
          </cell>
          <cell r="AQ90">
            <v>395569</v>
          </cell>
          <cell r="AR90">
            <v>0</v>
          </cell>
          <cell r="AS90">
            <v>395569</v>
          </cell>
        </row>
        <row r="91">
          <cell r="AE91">
            <v>0</v>
          </cell>
          <cell r="AH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Q91">
            <v>0</v>
          </cell>
          <cell r="AR91">
            <v>0</v>
          </cell>
          <cell r="AS91">
            <v>0</v>
          </cell>
        </row>
        <row r="92">
          <cell r="AL92">
            <v>0</v>
          </cell>
          <cell r="AM92">
            <v>0</v>
          </cell>
          <cell r="AR92">
            <v>0</v>
          </cell>
          <cell r="AS92">
            <v>0</v>
          </cell>
        </row>
        <row r="93">
          <cell r="AL93">
            <v>0</v>
          </cell>
          <cell r="AM93">
            <v>0</v>
          </cell>
          <cell r="AQ93">
            <v>74431</v>
          </cell>
          <cell r="AR93">
            <v>0</v>
          </cell>
          <cell r="AS93">
            <v>74431</v>
          </cell>
        </row>
        <row r="94">
          <cell r="AL94">
            <v>0</v>
          </cell>
          <cell r="AM94">
            <v>0</v>
          </cell>
          <cell r="AR94">
            <v>0</v>
          </cell>
          <cell r="AS94">
            <v>0</v>
          </cell>
        </row>
        <row r="95">
          <cell r="AE95">
            <v>0</v>
          </cell>
          <cell r="AH95">
            <v>339716</v>
          </cell>
          <cell r="AK95">
            <v>0</v>
          </cell>
          <cell r="AL95">
            <v>0</v>
          </cell>
          <cell r="AM95">
            <v>0</v>
          </cell>
          <cell r="AN95">
            <v>356369.00000000006</v>
          </cell>
          <cell r="AQ95">
            <v>3081388.6027991148</v>
          </cell>
          <cell r="AR95">
            <v>0</v>
          </cell>
          <cell r="AS95">
            <v>3081388.6027991148</v>
          </cell>
        </row>
        <row r="100">
          <cell r="AE100">
            <v>0</v>
          </cell>
          <cell r="AH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Q100">
            <v>48969.760000000002</v>
          </cell>
          <cell r="AR100">
            <v>0</v>
          </cell>
          <cell r="AS100">
            <v>48969.760000000002</v>
          </cell>
        </row>
        <row r="101">
          <cell r="AL101">
            <v>0</v>
          </cell>
          <cell r="AM101">
            <v>0</v>
          </cell>
          <cell r="AQ101">
            <v>48969.760000000002</v>
          </cell>
          <cell r="AR101">
            <v>0</v>
          </cell>
          <cell r="AS101">
            <v>48969.760000000002</v>
          </cell>
        </row>
        <row r="102">
          <cell r="AL102">
            <v>0</v>
          </cell>
          <cell r="AM102">
            <v>0</v>
          </cell>
          <cell r="AQ102">
            <v>48969.760000000002</v>
          </cell>
          <cell r="AR102">
            <v>0</v>
          </cell>
          <cell r="AS102">
            <v>48969.760000000002</v>
          </cell>
        </row>
        <row r="103">
          <cell r="AL103">
            <v>0</v>
          </cell>
          <cell r="AM103">
            <v>0</v>
          </cell>
          <cell r="AR103">
            <v>0</v>
          </cell>
          <cell r="AS103">
            <v>0</v>
          </cell>
        </row>
        <row r="107">
          <cell r="AK107">
            <v>100</v>
          </cell>
          <cell r="AM107">
            <v>100</v>
          </cell>
          <cell r="AQ107">
            <v>100</v>
          </cell>
          <cell r="AS107">
            <v>100</v>
          </cell>
        </row>
        <row r="111">
          <cell r="AE111">
            <v>20</v>
          </cell>
          <cell r="AH111">
            <v>20</v>
          </cell>
          <cell r="AK111">
            <v>20</v>
          </cell>
          <cell r="AL111">
            <v>20</v>
          </cell>
          <cell r="AM111">
            <v>20</v>
          </cell>
          <cell r="AN111">
            <v>20</v>
          </cell>
          <cell r="AQ111">
            <v>20</v>
          </cell>
          <cell r="AR111">
            <v>20</v>
          </cell>
          <cell r="AS111">
            <v>20</v>
          </cell>
        </row>
        <row r="112">
          <cell r="AE112">
            <v>34</v>
          </cell>
          <cell r="AH112">
            <v>34</v>
          </cell>
          <cell r="AK112">
            <v>34</v>
          </cell>
          <cell r="AL112">
            <v>34</v>
          </cell>
          <cell r="AM112">
            <v>34</v>
          </cell>
          <cell r="AN112">
            <v>34</v>
          </cell>
          <cell r="AQ112">
            <v>30.4</v>
          </cell>
          <cell r="AR112">
            <v>30.4</v>
          </cell>
          <cell r="AS112">
            <v>30.4</v>
          </cell>
        </row>
        <row r="125">
          <cell r="AE125">
            <v>0</v>
          </cell>
          <cell r="AH125">
            <v>339716</v>
          </cell>
          <cell r="AK125">
            <v>0</v>
          </cell>
          <cell r="AL125">
            <v>0</v>
          </cell>
          <cell r="AM125">
            <v>0</v>
          </cell>
          <cell r="AN125">
            <v>356369.00000000006</v>
          </cell>
          <cell r="AQ125">
            <v>4801976.6865511872</v>
          </cell>
          <cell r="AR125">
            <v>0</v>
          </cell>
          <cell r="AS125">
            <v>4801976.6865511872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25">
          <cell r="C25">
            <v>2010</v>
          </cell>
        </row>
        <row r="38">
          <cell r="C38">
            <v>2010</v>
          </cell>
        </row>
        <row r="51">
          <cell r="C51">
            <v>2010</v>
          </cell>
        </row>
        <row r="64">
          <cell r="C64">
            <v>2010</v>
          </cell>
        </row>
        <row r="77">
          <cell r="C77">
            <v>2010</v>
          </cell>
        </row>
        <row r="90">
          <cell r="C90">
            <v>2010</v>
          </cell>
        </row>
        <row r="103">
          <cell r="C103">
            <v>2010</v>
          </cell>
        </row>
        <row r="116">
          <cell r="C116">
            <v>2010</v>
          </cell>
        </row>
        <row r="129">
          <cell r="C129">
            <v>2010</v>
          </cell>
        </row>
        <row r="142">
          <cell r="C142">
            <v>2010</v>
          </cell>
        </row>
        <row r="155">
          <cell r="C155">
            <v>2010</v>
          </cell>
        </row>
        <row r="168">
          <cell r="C168">
            <v>2010</v>
          </cell>
        </row>
        <row r="181">
          <cell r="C181">
            <v>2010</v>
          </cell>
        </row>
        <row r="194">
          <cell r="C194">
            <v>2010</v>
          </cell>
        </row>
        <row r="207">
          <cell r="C207">
            <v>2010</v>
          </cell>
        </row>
        <row r="220">
          <cell r="C220">
            <v>2010</v>
          </cell>
        </row>
        <row r="233">
          <cell r="C233">
            <v>2010</v>
          </cell>
        </row>
        <row r="246">
          <cell r="C246">
            <v>2010</v>
          </cell>
        </row>
        <row r="259">
          <cell r="C259">
            <v>2010</v>
          </cell>
        </row>
        <row r="272">
          <cell r="C272">
            <v>2010</v>
          </cell>
        </row>
        <row r="285">
          <cell r="C285">
            <v>2010</v>
          </cell>
        </row>
        <row r="298">
          <cell r="C298">
            <v>2010</v>
          </cell>
        </row>
        <row r="311">
          <cell r="C311">
            <v>2010</v>
          </cell>
        </row>
        <row r="324">
          <cell r="C324">
            <v>2010</v>
          </cell>
        </row>
        <row r="337">
          <cell r="C337">
            <v>2010</v>
          </cell>
          <cell r="F337">
            <v>0</v>
          </cell>
        </row>
        <row r="350">
          <cell r="C350">
            <v>2010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Анкета"/>
      <sheetName val="Т.1.1."/>
      <sheetName val="Т.1.2."/>
      <sheetName val="Т.1.4."/>
      <sheetName val="Т.1.5."/>
      <sheetName val="Т.1.6."/>
      <sheetName val="Т.1.15."/>
      <sheetName val="1 к 1.15"/>
      <sheetName val="2 к 1.15."/>
      <sheetName val="4.1 к 1.15"/>
      <sheetName val="4.2 к 1.15"/>
      <sheetName val="5.1 к 1.15."/>
      <sheetName val="5.2 к 1.15."/>
      <sheetName val="5.3 к 1.15."/>
      <sheetName val="5.4 к 1.15."/>
      <sheetName val="6 к 1.15."/>
      <sheetName val="7 к 1.15."/>
      <sheetName val="8 к 1.15."/>
      <sheetName val="Т.1.16."/>
      <sheetName val="Т1.16"/>
      <sheetName val="П1.16"/>
      <sheetName val="П1.17"/>
      <sheetName val="1 к 1.17."/>
      <sheetName val="2 к 1.17."/>
      <sheetName val="1.21."/>
      <sheetName val="П1. к 1.21."/>
      <sheetName val="П2. к1.21."/>
      <sheetName val="P2.1"/>
      <sheetName val="P2.2"/>
    </sheetNames>
    <sheetDataSet>
      <sheetData sheetId="0" refreshError="1">
        <row r="3">
          <cell r="B3">
            <v>2010</v>
          </cell>
        </row>
        <row r="5">
          <cell r="B5">
            <v>2008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РВ"/>
      <sheetName val="комп"/>
      <sheetName val="Р 2.1"/>
      <sheetName val="Р 2.2"/>
      <sheetName val="исходные"/>
      <sheetName val="у.е"/>
      <sheetName val="нор.чис."/>
      <sheetName val="н.чис.водит"/>
      <sheetName val="таб.мех"/>
      <sheetName val="расч.мех"/>
      <sheetName val="н.чис.обсл"/>
      <sheetName val="Чис.диз.1"/>
      <sheetName val="Чис.диз.2"/>
      <sheetName val="Чис.диз.3"/>
      <sheetName val="Чис.диз.4"/>
      <sheetName val="АУП и служ"/>
      <sheetName val="Чис. всего"/>
      <sheetName val="чис.приема денег"/>
      <sheetName val="Лист1"/>
      <sheetName val="Чис. всего (2)"/>
    </sheetNames>
    <sheetDataSet>
      <sheetData sheetId="0"/>
      <sheetData sheetId="1"/>
      <sheetData sheetId="2">
        <row r="44">
          <cell r="G44">
            <v>0</v>
          </cell>
        </row>
        <row r="45">
          <cell r="G45">
            <v>0</v>
          </cell>
        </row>
        <row r="46">
          <cell r="G46">
            <v>865.05593699999986</v>
          </cell>
        </row>
        <row r="47">
          <cell r="G47">
            <v>1178.6537000000001</v>
          </cell>
        </row>
      </sheetData>
      <sheetData sheetId="3"/>
      <sheetData sheetId="4"/>
      <sheetData sheetId="5">
        <row r="40">
          <cell r="F40">
            <v>9</v>
          </cell>
        </row>
        <row r="41">
          <cell r="F41">
            <v>4.5999999999999996</v>
          </cell>
        </row>
        <row r="43">
          <cell r="F43">
            <v>5996.1056369999997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258"/>
  <sheetViews>
    <sheetView workbookViewId="0">
      <selection sqref="A1:XFD1048576"/>
    </sheetView>
  </sheetViews>
  <sheetFormatPr defaultRowHeight="15" outlineLevelCol="1"/>
  <cols>
    <col min="1" max="1" width="16" style="43" customWidth="1"/>
    <col min="2" max="2" width="14" style="147" customWidth="1"/>
    <col min="3" max="3" width="12.5703125" style="122" customWidth="1" outlineLevel="1"/>
    <col min="4" max="4" width="20.85546875" style="43" customWidth="1"/>
    <col min="5" max="5" width="13.7109375" style="43" customWidth="1"/>
    <col min="6" max="6" width="15.85546875" style="43" customWidth="1"/>
    <col min="7" max="7" width="12" style="141" customWidth="1"/>
    <col min="8" max="256" width="9.140625" style="43"/>
    <col min="257" max="257" width="16" style="43" customWidth="1"/>
    <col min="258" max="258" width="14" style="43" customWidth="1"/>
    <col min="259" max="259" width="12.5703125" style="43" customWidth="1"/>
    <col min="260" max="260" width="20.85546875" style="43" customWidth="1"/>
    <col min="261" max="261" width="13.7109375" style="43" customWidth="1"/>
    <col min="262" max="262" width="15.85546875" style="43" customWidth="1"/>
    <col min="263" max="263" width="12" style="43" customWidth="1"/>
    <col min="264" max="512" width="9.140625" style="43"/>
    <col min="513" max="513" width="16" style="43" customWidth="1"/>
    <col min="514" max="514" width="14" style="43" customWidth="1"/>
    <col min="515" max="515" width="12.5703125" style="43" customWidth="1"/>
    <col min="516" max="516" width="20.85546875" style="43" customWidth="1"/>
    <col min="517" max="517" width="13.7109375" style="43" customWidth="1"/>
    <col min="518" max="518" width="15.85546875" style="43" customWidth="1"/>
    <col min="519" max="519" width="12" style="43" customWidth="1"/>
    <col min="520" max="768" width="9.140625" style="43"/>
    <col min="769" max="769" width="16" style="43" customWidth="1"/>
    <col min="770" max="770" width="14" style="43" customWidth="1"/>
    <col min="771" max="771" width="12.5703125" style="43" customWidth="1"/>
    <col min="772" max="772" width="20.85546875" style="43" customWidth="1"/>
    <col min="773" max="773" width="13.7109375" style="43" customWidth="1"/>
    <col min="774" max="774" width="15.85546875" style="43" customWidth="1"/>
    <col min="775" max="775" width="12" style="43" customWidth="1"/>
    <col min="776" max="1024" width="9.140625" style="43"/>
    <col min="1025" max="1025" width="16" style="43" customWidth="1"/>
    <col min="1026" max="1026" width="14" style="43" customWidth="1"/>
    <col min="1027" max="1027" width="12.5703125" style="43" customWidth="1"/>
    <col min="1028" max="1028" width="20.85546875" style="43" customWidth="1"/>
    <col min="1029" max="1029" width="13.7109375" style="43" customWidth="1"/>
    <col min="1030" max="1030" width="15.85546875" style="43" customWidth="1"/>
    <col min="1031" max="1031" width="12" style="43" customWidth="1"/>
    <col min="1032" max="1280" width="9.140625" style="43"/>
    <col min="1281" max="1281" width="16" style="43" customWidth="1"/>
    <col min="1282" max="1282" width="14" style="43" customWidth="1"/>
    <col min="1283" max="1283" width="12.5703125" style="43" customWidth="1"/>
    <col min="1284" max="1284" width="20.85546875" style="43" customWidth="1"/>
    <col min="1285" max="1285" width="13.7109375" style="43" customWidth="1"/>
    <col min="1286" max="1286" width="15.85546875" style="43" customWidth="1"/>
    <col min="1287" max="1287" width="12" style="43" customWidth="1"/>
    <col min="1288" max="1536" width="9.140625" style="43"/>
    <col min="1537" max="1537" width="16" style="43" customWidth="1"/>
    <col min="1538" max="1538" width="14" style="43" customWidth="1"/>
    <col min="1539" max="1539" width="12.5703125" style="43" customWidth="1"/>
    <col min="1540" max="1540" width="20.85546875" style="43" customWidth="1"/>
    <col min="1541" max="1541" width="13.7109375" style="43" customWidth="1"/>
    <col min="1542" max="1542" width="15.85546875" style="43" customWidth="1"/>
    <col min="1543" max="1543" width="12" style="43" customWidth="1"/>
    <col min="1544" max="1792" width="9.140625" style="43"/>
    <col min="1793" max="1793" width="16" style="43" customWidth="1"/>
    <col min="1794" max="1794" width="14" style="43" customWidth="1"/>
    <col min="1795" max="1795" width="12.5703125" style="43" customWidth="1"/>
    <col min="1796" max="1796" width="20.85546875" style="43" customWidth="1"/>
    <col min="1797" max="1797" width="13.7109375" style="43" customWidth="1"/>
    <col min="1798" max="1798" width="15.85546875" style="43" customWidth="1"/>
    <col min="1799" max="1799" width="12" style="43" customWidth="1"/>
    <col min="1800" max="2048" width="9.140625" style="43"/>
    <col min="2049" max="2049" width="16" style="43" customWidth="1"/>
    <col min="2050" max="2050" width="14" style="43" customWidth="1"/>
    <col min="2051" max="2051" width="12.5703125" style="43" customWidth="1"/>
    <col min="2052" max="2052" width="20.85546875" style="43" customWidth="1"/>
    <col min="2053" max="2053" width="13.7109375" style="43" customWidth="1"/>
    <col min="2054" max="2054" width="15.85546875" style="43" customWidth="1"/>
    <col min="2055" max="2055" width="12" style="43" customWidth="1"/>
    <col min="2056" max="2304" width="9.140625" style="43"/>
    <col min="2305" max="2305" width="16" style="43" customWidth="1"/>
    <col min="2306" max="2306" width="14" style="43" customWidth="1"/>
    <col min="2307" max="2307" width="12.5703125" style="43" customWidth="1"/>
    <col min="2308" max="2308" width="20.85546875" style="43" customWidth="1"/>
    <col min="2309" max="2309" width="13.7109375" style="43" customWidth="1"/>
    <col min="2310" max="2310" width="15.85546875" style="43" customWidth="1"/>
    <col min="2311" max="2311" width="12" style="43" customWidth="1"/>
    <col min="2312" max="2560" width="9.140625" style="43"/>
    <col min="2561" max="2561" width="16" style="43" customWidth="1"/>
    <col min="2562" max="2562" width="14" style="43" customWidth="1"/>
    <col min="2563" max="2563" width="12.5703125" style="43" customWidth="1"/>
    <col min="2564" max="2564" width="20.85546875" style="43" customWidth="1"/>
    <col min="2565" max="2565" width="13.7109375" style="43" customWidth="1"/>
    <col min="2566" max="2566" width="15.85546875" style="43" customWidth="1"/>
    <col min="2567" max="2567" width="12" style="43" customWidth="1"/>
    <col min="2568" max="2816" width="9.140625" style="43"/>
    <col min="2817" max="2817" width="16" style="43" customWidth="1"/>
    <col min="2818" max="2818" width="14" style="43" customWidth="1"/>
    <col min="2819" max="2819" width="12.5703125" style="43" customWidth="1"/>
    <col min="2820" max="2820" width="20.85546875" style="43" customWidth="1"/>
    <col min="2821" max="2821" width="13.7109375" style="43" customWidth="1"/>
    <col min="2822" max="2822" width="15.85546875" style="43" customWidth="1"/>
    <col min="2823" max="2823" width="12" style="43" customWidth="1"/>
    <col min="2824" max="3072" width="9.140625" style="43"/>
    <col min="3073" max="3073" width="16" style="43" customWidth="1"/>
    <col min="3074" max="3074" width="14" style="43" customWidth="1"/>
    <col min="3075" max="3075" width="12.5703125" style="43" customWidth="1"/>
    <col min="3076" max="3076" width="20.85546875" style="43" customWidth="1"/>
    <col min="3077" max="3077" width="13.7109375" style="43" customWidth="1"/>
    <col min="3078" max="3078" width="15.85546875" style="43" customWidth="1"/>
    <col min="3079" max="3079" width="12" style="43" customWidth="1"/>
    <col min="3080" max="3328" width="9.140625" style="43"/>
    <col min="3329" max="3329" width="16" style="43" customWidth="1"/>
    <col min="3330" max="3330" width="14" style="43" customWidth="1"/>
    <col min="3331" max="3331" width="12.5703125" style="43" customWidth="1"/>
    <col min="3332" max="3332" width="20.85546875" style="43" customWidth="1"/>
    <col min="3333" max="3333" width="13.7109375" style="43" customWidth="1"/>
    <col min="3334" max="3334" width="15.85546875" style="43" customWidth="1"/>
    <col min="3335" max="3335" width="12" style="43" customWidth="1"/>
    <col min="3336" max="3584" width="9.140625" style="43"/>
    <col min="3585" max="3585" width="16" style="43" customWidth="1"/>
    <col min="3586" max="3586" width="14" style="43" customWidth="1"/>
    <col min="3587" max="3587" width="12.5703125" style="43" customWidth="1"/>
    <col min="3588" max="3588" width="20.85546875" style="43" customWidth="1"/>
    <col min="3589" max="3589" width="13.7109375" style="43" customWidth="1"/>
    <col min="3590" max="3590" width="15.85546875" style="43" customWidth="1"/>
    <col min="3591" max="3591" width="12" style="43" customWidth="1"/>
    <col min="3592" max="3840" width="9.140625" style="43"/>
    <col min="3841" max="3841" width="16" style="43" customWidth="1"/>
    <col min="3842" max="3842" width="14" style="43" customWidth="1"/>
    <col min="3843" max="3843" width="12.5703125" style="43" customWidth="1"/>
    <col min="3844" max="3844" width="20.85546875" style="43" customWidth="1"/>
    <col min="3845" max="3845" width="13.7109375" style="43" customWidth="1"/>
    <col min="3846" max="3846" width="15.85546875" style="43" customWidth="1"/>
    <col min="3847" max="3847" width="12" style="43" customWidth="1"/>
    <col min="3848" max="4096" width="9.140625" style="43"/>
    <col min="4097" max="4097" width="16" style="43" customWidth="1"/>
    <col min="4098" max="4098" width="14" style="43" customWidth="1"/>
    <col min="4099" max="4099" width="12.5703125" style="43" customWidth="1"/>
    <col min="4100" max="4100" width="20.85546875" style="43" customWidth="1"/>
    <col min="4101" max="4101" width="13.7109375" style="43" customWidth="1"/>
    <col min="4102" max="4102" width="15.85546875" style="43" customWidth="1"/>
    <col min="4103" max="4103" width="12" style="43" customWidth="1"/>
    <col min="4104" max="4352" width="9.140625" style="43"/>
    <col min="4353" max="4353" width="16" style="43" customWidth="1"/>
    <col min="4354" max="4354" width="14" style="43" customWidth="1"/>
    <col min="4355" max="4355" width="12.5703125" style="43" customWidth="1"/>
    <col min="4356" max="4356" width="20.85546875" style="43" customWidth="1"/>
    <col min="4357" max="4357" width="13.7109375" style="43" customWidth="1"/>
    <col min="4358" max="4358" width="15.85546875" style="43" customWidth="1"/>
    <col min="4359" max="4359" width="12" style="43" customWidth="1"/>
    <col min="4360" max="4608" width="9.140625" style="43"/>
    <col min="4609" max="4609" width="16" style="43" customWidth="1"/>
    <col min="4610" max="4610" width="14" style="43" customWidth="1"/>
    <col min="4611" max="4611" width="12.5703125" style="43" customWidth="1"/>
    <col min="4612" max="4612" width="20.85546875" style="43" customWidth="1"/>
    <col min="4613" max="4613" width="13.7109375" style="43" customWidth="1"/>
    <col min="4614" max="4614" width="15.85546875" style="43" customWidth="1"/>
    <col min="4615" max="4615" width="12" style="43" customWidth="1"/>
    <col min="4616" max="4864" width="9.140625" style="43"/>
    <col min="4865" max="4865" width="16" style="43" customWidth="1"/>
    <col min="4866" max="4866" width="14" style="43" customWidth="1"/>
    <col min="4867" max="4867" width="12.5703125" style="43" customWidth="1"/>
    <col min="4868" max="4868" width="20.85546875" style="43" customWidth="1"/>
    <col min="4869" max="4869" width="13.7109375" style="43" customWidth="1"/>
    <col min="4870" max="4870" width="15.85546875" style="43" customWidth="1"/>
    <col min="4871" max="4871" width="12" style="43" customWidth="1"/>
    <col min="4872" max="5120" width="9.140625" style="43"/>
    <col min="5121" max="5121" width="16" style="43" customWidth="1"/>
    <col min="5122" max="5122" width="14" style="43" customWidth="1"/>
    <col min="5123" max="5123" width="12.5703125" style="43" customWidth="1"/>
    <col min="5124" max="5124" width="20.85546875" style="43" customWidth="1"/>
    <col min="5125" max="5125" width="13.7109375" style="43" customWidth="1"/>
    <col min="5126" max="5126" width="15.85546875" style="43" customWidth="1"/>
    <col min="5127" max="5127" width="12" style="43" customWidth="1"/>
    <col min="5128" max="5376" width="9.140625" style="43"/>
    <col min="5377" max="5377" width="16" style="43" customWidth="1"/>
    <col min="5378" max="5378" width="14" style="43" customWidth="1"/>
    <col min="5379" max="5379" width="12.5703125" style="43" customWidth="1"/>
    <col min="5380" max="5380" width="20.85546875" style="43" customWidth="1"/>
    <col min="5381" max="5381" width="13.7109375" style="43" customWidth="1"/>
    <col min="5382" max="5382" width="15.85546875" style="43" customWidth="1"/>
    <col min="5383" max="5383" width="12" style="43" customWidth="1"/>
    <col min="5384" max="5632" width="9.140625" style="43"/>
    <col min="5633" max="5633" width="16" style="43" customWidth="1"/>
    <col min="5634" max="5634" width="14" style="43" customWidth="1"/>
    <col min="5635" max="5635" width="12.5703125" style="43" customWidth="1"/>
    <col min="5636" max="5636" width="20.85546875" style="43" customWidth="1"/>
    <col min="5637" max="5637" width="13.7109375" style="43" customWidth="1"/>
    <col min="5638" max="5638" width="15.85546875" style="43" customWidth="1"/>
    <col min="5639" max="5639" width="12" style="43" customWidth="1"/>
    <col min="5640" max="5888" width="9.140625" style="43"/>
    <col min="5889" max="5889" width="16" style="43" customWidth="1"/>
    <col min="5890" max="5890" width="14" style="43" customWidth="1"/>
    <col min="5891" max="5891" width="12.5703125" style="43" customWidth="1"/>
    <col min="5892" max="5892" width="20.85546875" style="43" customWidth="1"/>
    <col min="5893" max="5893" width="13.7109375" style="43" customWidth="1"/>
    <col min="5894" max="5894" width="15.85546875" style="43" customWidth="1"/>
    <col min="5895" max="5895" width="12" style="43" customWidth="1"/>
    <col min="5896" max="6144" width="9.140625" style="43"/>
    <col min="6145" max="6145" width="16" style="43" customWidth="1"/>
    <col min="6146" max="6146" width="14" style="43" customWidth="1"/>
    <col min="6147" max="6147" width="12.5703125" style="43" customWidth="1"/>
    <col min="6148" max="6148" width="20.85546875" style="43" customWidth="1"/>
    <col min="6149" max="6149" width="13.7109375" style="43" customWidth="1"/>
    <col min="6150" max="6150" width="15.85546875" style="43" customWidth="1"/>
    <col min="6151" max="6151" width="12" style="43" customWidth="1"/>
    <col min="6152" max="6400" width="9.140625" style="43"/>
    <col min="6401" max="6401" width="16" style="43" customWidth="1"/>
    <col min="6402" max="6402" width="14" style="43" customWidth="1"/>
    <col min="6403" max="6403" width="12.5703125" style="43" customWidth="1"/>
    <col min="6404" max="6404" width="20.85546875" style="43" customWidth="1"/>
    <col min="6405" max="6405" width="13.7109375" style="43" customWidth="1"/>
    <col min="6406" max="6406" width="15.85546875" style="43" customWidth="1"/>
    <col min="6407" max="6407" width="12" style="43" customWidth="1"/>
    <col min="6408" max="6656" width="9.140625" style="43"/>
    <col min="6657" max="6657" width="16" style="43" customWidth="1"/>
    <col min="6658" max="6658" width="14" style="43" customWidth="1"/>
    <col min="6659" max="6659" width="12.5703125" style="43" customWidth="1"/>
    <col min="6660" max="6660" width="20.85546875" style="43" customWidth="1"/>
    <col min="6661" max="6661" width="13.7109375" style="43" customWidth="1"/>
    <col min="6662" max="6662" width="15.85546875" style="43" customWidth="1"/>
    <col min="6663" max="6663" width="12" style="43" customWidth="1"/>
    <col min="6664" max="6912" width="9.140625" style="43"/>
    <col min="6913" max="6913" width="16" style="43" customWidth="1"/>
    <col min="6914" max="6914" width="14" style="43" customWidth="1"/>
    <col min="6915" max="6915" width="12.5703125" style="43" customWidth="1"/>
    <col min="6916" max="6916" width="20.85546875" style="43" customWidth="1"/>
    <col min="6917" max="6917" width="13.7109375" style="43" customWidth="1"/>
    <col min="6918" max="6918" width="15.85546875" style="43" customWidth="1"/>
    <col min="6919" max="6919" width="12" style="43" customWidth="1"/>
    <col min="6920" max="7168" width="9.140625" style="43"/>
    <col min="7169" max="7169" width="16" style="43" customWidth="1"/>
    <col min="7170" max="7170" width="14" style="43" customWidth="1"/>
    <col min="7171" max="7171" width="12.5703125" style="43" customWidth="1"/>
    <col min="7172" max="7172" width="20.85546875" style="43" customWidth="1"/>
    <col min="7173" max="7173" width="13.7109375" style="43" customWidth="1"/>
    <col min="7174" max="7174" width="15.85546875" style="43" customWidth="1"/>
    <col min="7175" max="7175" width="12" style="43" customWidth="1"/>
    <col min="7176" max="7424" width="9.140625" style="43"/>
    <col min="7425" max="7425" width="16" style="43" customWidth="1"/>
    <col min="7426" max="7426" width="14" style="43" customWidth="1"/>
    <col min="7427" max="7427" width="12.5703125" style="43" customWidth="1"/>
    <col min="7428" max="7428" width="20.85546875" style="43" customWidth="1"/>
    <col min="7429" max="7429" width="13.7109375" style="43" customWidth="1"/>
    <col min="7430" max="7430" width="15.85546875" style="43" customWidth="1"/>
    <col min="7431" max="7431" width="12" style="43" customWidth="1"/>
    <col min="7432" max="7680" width="9.140625" style="43"/>
    <col min="7681" max="7681" width="16" style="43" customWidth="1"/>
    <col min="7682" max="7682" width="14" style="43" customWidth="1"/>
    <col min="7683" max="7683" width="12.5703125" style="43" customWidth="1"/>
    <col min="7684" max="7684" width="20.85546875" style="43" customWidth="1"/>
    <col min="7685" max="7685" width="13.7109375" style="43" customWidth="1"/>
    <col min="7686" max="7686" width="15.85546875" style="43" customWidth="1"/>
    <col min="7687" max="7687" width="12" style="43" customWidth="1"/>
    <col min="7688" max="7936" width="9.140625" style="43"/>
    <col min="7937" max="7937" width="16" style="43" customWidth="1"/>
    <col min="7938" max="7938" width="14" style="43" customWidth="1"/>
    <col min="7939" max="7939" width="12.5703125" style="43" customWidth="1"/>
    <col min="7940" max="7940" width="20.85546875" style="43" customWidth="1"/>
    <col min="7941" max="7941" width="13.7109375" style="43" customWidth="1"/>
    <col min="7942" max="7942" width="15.85546875" style="43" customWidth="1"/>
    <col min="7943" max="7943" width="12" style="43" customWidth="1"/>
    <col min="7944" max="8192" width="9.140625" style="43"/>
    <col min="8193" max="8193" width="16" style="43" customWidth="1"/>
    <col min="8194" max="8194" width="14" style="43" customWidth="1"/>
    <col min="8195" max="8195" width="12.5703125" style="43" customWidth="1"/>
    <col min="8196" max="8196" width="20.85546875" style="43" customWidth="1"/>
    <col min="8197" max="8197" width="13.7109375" style="43" customWidth="1"/>
    <col min="8198" max="8198" width="15.85546875" style="43" customWidth="1"/>
    <col min="8199" max="8199" width="12" style="43" customWidth="1"/>
    <col min="8200" max="8448" width="9.140625" style="43"/>
    <col min="8449" max="8449" width="16" style="43" customWidth="1"/>
    <col min="8450" max="8450" width="14" style="43" customWidth="1"/>
    <col min="8451" max="8451" width="12.5703125" style="43" customWidth="1"/>
    <col min="8452" max="8452" width="20.85546875" style="43" customWidth="1"/>
    <col min="8453" max="8453" width="13.7109375" style="43" customWidth="1"/>
    <col min="8454" max="8454" width="15.85546875" style="43" customWidth="1"/>
    <col min="8455" max="8455" width="12" style="43" customWidth="1"/>
    <col min="8456" max="8704" width="9.140625" style="43"/>
    <col min="8705" max="8705" width="16" style="43" customWidth="1"/>
    <col min="8706" max="8706" width="14" style="43" customWidth="1"/>
    <col min="8707" max="8707" width="12.5703125" style="43" customWidth="1"/>
    <col min="8708" max="8708" width="20.85546875" style="43" customWidth="1"/>
    <col min="8709" max="8709" width="13.7109375" style="43" customWidth="1"/>
    <col min="8710" max="8710" width="15.85546875" style="43" customWidth="1"/>
    <col min="8711" max="8711" width="12" style="43" customWidth="1"/>
    <col min="8712" max="8960" width="9.140625" style="43"/>
    <col min="8961" max="8961" width="16" style="43" customWidth="1"/>
    <col min="8962" max="8962" width="14" style="43" customWidth="1"/>
    <col min="8963" max="8963" width="12.5703125" style="43" customWidth="1"/>
    <col min="8964" max="8964" width="20.85546875" style="43" customWidth="1"/>
    <col min="8965" max="8965" width="13.7109375" style="43" customWidth="1"/>
    <col min="8966" max="8966" width="15.85546875" style="43" customWidth="1"/>
    <col min="8967" max="8967" width="12" style="43" customWidth="1"/>
    <col min="8968" max="9216" width="9.140625" style="43"/>
    <col min="9217" max="9217" width="16" style="43" customWidth="1"/>
    <col min="9218" max="9218" width="14" style="43" customWidth="1"/>
    <col min="9219" max="9219" width="12.5703125" style="43" customWidth="1"/>
    <col min="9220" max="9220" width="20.85546875" style="43" customWidth="1"/>
    <col min="9221" max="9221" width="13.7109375" style="43" customWidth="1"/>
    <col min="9222" max="9222" width="15.85546875" style="43" customWidth="1"/>
    <col min="9223" max="9223" width="12" style="43" customWidth="1"/>
    <col min="9224" max="9472" width="9.140625" style="43"/>
    <col min="9473" max="9473" width="16" style="43" customWidth="1"/>
    <col min="9474" max="9474" width="14" style="43" customWidth="1"/>
    <col min="9475" max="9475" width="12.5703125" style="43" customWidth="1"/>
    <col min="9476" max="9476" width="20.85546875" style="43" customWidth="1"/>
    <col min="9477" max="9477" width="13.7109375" style="43" customWidth="1"/>
    <col min="9478" max="9478" width="15.85546875" style="43" customWidth="1"/>
    <col min="9479" max="9479" width="12" style="43" customWidth="1"/>
    <col min="9480" max="9728" width="9.140625" style="43"/>
    <col min="9729" max="9729" width="16" style="43" customWidth="1"/>
    <col min="9730" max="9730" width="14" style="43" customWidth="1"/>
    <col min="9731" max="9731" width="12.5703125" style="43" customWidth="1"/>
    <col min="9732" max="9732" width="20.85546875" style="43" customWidth="1"/>
    <col min="9733" max="9733" width="13.7109375" style="43" customWidth="1"/>
    <col min="9734" max="9734" width="15.85546875" style="43" customWidth="1"/>
    <col min="9735" max="9735" width="12" style="43" customWidth="1"/>
    <col min="9736" max="9984" width="9.140625" style="43"/>
    <col min="9985" max="9985" width="16" style="43" customWidth="1"/>
    <col min="9986" max="9986" width="14" style="43" customWidth="1"/>
    <col min="9987" max="9987" width="12.5703125" style="43" customWidth="1"/>
    <col min="9988" max="9988" width="20.85546875" style="43" customWidth="1"/>
    <col min="9989" max="9989" width="13.7109375" style="43" customWidth="1"/>
    <col min="9990" max="9990" width="15.85546875" style="43" customWidth="1"/>
    <col min="9991" max="9991" width="12" style="43" customWidth="1"/>
    <col min="9992" max="10240" width="9.140625" style="43"/>
    <col min="10241" max="10241" width="16" style="43" customWidth="1"/>
    <col min="10242" max="10242" width="14" style="43" customWidth="1"/>
    <col min="10243" max="10243" width="12.5703125" style="43" customWidth="1"/>
    <col min="10244" max="10244" width="20.85546875" style="43" customWidth="1"/>
    <col min="10245" max="10245" width="13.7109375" style="43" customWidth="1"/>
    <col min="10246" max="10246" width="15.85546875" style="43" customWidth="1"/>
    <col min="10247" max="10247" width="12" style="43" customWidth="1"/>
    <col min="10248" max="10496" width="9.140625" style="43"/>
    <col min="10497" max="10497" width="16" style="43" customWidth="1"/>
    <col min="10498" max="10498" width="14" style="43" customWidth="1"/>
    <col min="10499" max="10499" width="12.5703125" style="43" customWidth="1"/>
    <col min="10500" max="10500" width="20.85546875" style="43" customWidth="1"/>
    <col min="10501" max="10501" width="13.7109375" style="43" customWidth="1"/>
    <col min="10502" max="10502" width="15.85546875" style="43" customWidth="1"/>
    <col min="10503" max="10503" width="12" style="43" customWidth="1"/>
    <col min="10504" max="10752" width="9.140625" style="43"/>
    <col min="10753" max="10753" width="16" style="43" customWidth="1"/>
    <col min="10754" max="10754" width="14" style="43" customWidth="1"/>
    <col min="10755" max="10755" width="12.5703125" style="43" customWidth="1"/>
    <col min="10756" max="10756" width="20.85546875" style="43" customWidth="1"/>
    <col min="10757" max="10757" width="13.7109375" style="43" customWidth="1"/>
    <col min="10758" max="10758" width="15.85546875" style="43" customWidth="1"/>
    <col min="10759" max="10759" width="12" style="43" customWidth="1"/>
    <col min="10760" max="11008" width="9.140625" style="43"/>
    <col min="11009" max="11009" width="16" style="43" customWidth="1"/>
    <col min="11010" max="11010" width="14" style="43" customWidth="1"/>
    <col min="11011" max="11011" width="12.5703125" style="43" customWidth="1"/>
    <col min="11012" max="11012" width="20.85546875" style="43" customWidth="1"/>
    <col min="11013" max="11013" width="13.7109375" style="43" customWidth="1"/>
    <col min="11014" max="11014" width="15.85546875" style="43" customWidth="1"/>
    <col min="11015" max="11015" width="12" style="43" customWidth="1"/>
    <col min="11016" max="11264" width="9.140625" style="43"/>
    <col min="11265" max="11265" width="16" style="43" customWidth="1"/>
    <col min="11266" max="11266" width="14" style="43" customWidth="1"/>
    <col min="11267" max="11267" width="12.5703125" style="43" customWidth="1"/>
    <col min="11268" max="11268" width="20.85546875" style="43" customWidth="1"/>
    <col min="11269" max="11269" width="13.7109375" style="43" customWidth="1"/>
    <col min="11270" max="11270" width="15.85546875" style="43" customWidth="1"/>
    <col min="11271" max="11271" width="12" style="43" customWidth="1"/>
    <col min="11272" max="11520" width="9.140625" style="43"/>
    <col min="11521" max="11521" width="16" style="43" customWidth="1"/>
    <col min="11522" max="11522" width="14" style="43" customWidth="1"/>
    <col min="11523" max="11523" width="12.5703125" style="43" customWidth="1"/>
    <col min="11524" max="11524" width="20.85546875" style="43" customWidth="1"/>
    <col min="11525" max="11525" width="13.7109375" style="43" customWidth="1"/>
    <col min="11526" max="11526" width="15.85546875" style="43" customWidth="1"/>
    <col min="11527" max="11527" width="12" style="43" customWidth="1"/>
    <col min="11528" max="11776" width="9.140625" style="43"/>
    <col min="11777" max="11777" width="16" style="43" customWidth="1"/>
    <col min="11778" max="11778" width="14" style="43" customWidth="1"/>
    <col min="11779" max="11779" width="12.5703125" style="43" customWidth="1"/>
    <col min="11780" max="11780" width="20.85546875" style="43" customWidth="1"/>
    <col min="11781" max="11781" width="13.7109375" style="43" customWidth="1"/>
    <col min="11782" max="11782" width="15.85546875" style="43" customWidth="1"/>
    <col min="11783" max="11783" width="12" style="43" customWidth="1"/>
    <col min="11784" max="12032" width="9.140625" style="43"/>
    <col min="12033" max="12033" width="16" style="43" customWidth="1"/>
    <col min="12034" max="12034" width="14" style="43" customWidth="1"/>
    <col min="12035" max="12035" width="12.5703125" style="43" customWidth="1"/>
    <col min="12036" max="12036" width="20.85546875" style="43" customWidth="1"/>
    <col min="12037" max="12037" width="13.7109375" style="43" customWidth="1"/>
    <col min="12038" max="12038" width="15.85546875" style="43" customWidth="1"/>
    <col min="12039" max="12039" width="12" style="43" customWidth="1"/>
    <col min="12040" max="12288" width="9.140625" style="43"/>
    <col min="12289" max="12289" width="16" style="43" customWidth="1"/>
    <col min="12290" max="12290" width="14" style="43" customWidth="1"/>
    <col min="12291" max="12291" width="12.5703125" style="43" customWidth="1"/>
    <col min="12292" max="12292" width="20.85546875" style="43" customWidth="1"/>
    <col min="12293" max="12293" width="13.7109375" style="43" customWidth="1"/>
    <col min="12294" max="12294" width="15.85546875" style="43" customWidth="1"/>
    <col min="12295" max="12295" width="12" style="43" customWidth="1"/>
    <col min="12296" max="12544" width="9.140625" style="43"/>
    <col min="12545" max="12545" width="16" style="43" customWidth="1"/>
    <col min="12546" max="12546" width="14" style="43" customWidth="1"/>
    <col min="12547" max="12547" width="12.5703125" style="43" customWidth="1"/>
    <col min="12548" max="12548" width="20.85546875" style="43" customWidth="1"/>
    <col min="12549" max="12549" width="13.7109375" style="43" customWidth="1"/>
    <col min="12550" max="12550" width="15.85546875" style="43" customWidth="1"/>
    <col min="12551" max="12551" width="12" style="43" customWidth="1"/>
    <col min="12552" max="12800" width="9.140625" style="43"/>
    <col min="12801" max="12801" width="16" style="43" customWidth="1"/>
    <col min="12802" max="12802" width="14" style="43" customWidth="1"/>
    <col min="12803" max="12803" width="12.5703125" style="43" customWidth="1"/>
    <col min="12804" max="12804" width="20.85546875" style="43" customWidth="1"/>
    <col min="12805" max="12805" width="13.7109375" style="43" customWidth="1"/>
    <col min="12806" max="12806" width="15.85546875" style="43" customWidth="1"/>
    <col min="12807" max="12807" width="12" style="43" customWidth="1"/>
    <col min="12808" max="13056" width="9.140625" style="43"/>
    <col min="13057" max="13057" width="16" style="43" customWidth="1"/>
    <col min="13058" max="13058" width="14" style="43" customWidth="1"/>
    <col min="13059" max="13059" width="12.5703125" style="43" customWidth="1"/>
    <col min="13060" max="13060" width="20.85546875" style="43" customWidth="1"/>
    <col min="13061" max="13061" width="13.7109375" style="43" customWidth="1"/>
    <col min="13062" max="13062" width="15.85546875" style="43" customWidth="1"/>
    <col min="13063" max="13063" width="12" style="43" customWidth="1"/>
    <col min="13064" max="13312" width="9.140625" style="43"/>
    <col min="13313" max="13313" width="16" style="43" customWidth="1"/>
    <col min="13314" max="13314" width="14" style="43" customWidth="1"/>
    <col min="13315" max="13315" width="12.5703125" style="43" customWidth="1"/>
    <col min="13316" max="13316" width="20.85546875" style="43" customWidth="1"/>
    <col min="13317" max="13317" width="13.7109375" style="43" customWidth="1"/>
    <col min="13318" max="13318" width="15.85546875" style="43" customWidth="1"/>
    <col min="13319" max="13319" width="12" style="43" customWidth="1"/>
    <col min="13320" max="13568" width="9.140625" style="43"/>
    <col min="13569" max="13569" width="16" style="43" customWidth="1"/>
    <col min="13570" max="13570" width="14" style="43" customWidth="1"/>
    <col min="13571" max="13571" width="12.5703125" style="43" customWidth="1"/>
    <col min="13572" max="13572" width="20.85546875" style="43" customWidth="1"/>
    <col min="13573" max="13573" width="13.7109375" style="43" customWidth="1"/>
    <col min="13574" max="13574" width="15.85546875" style="43" customWidth="1"/>
    <col min="13575" max="13575" width="12" style="43" customWidth="1"/>
    <col min="13576" max="13824" width="9.140625" style="43"/>
    <col min="13825" max="13825" width="16" style="43" customWidth="1"/>
    <col min="13826" max="13826" width="14" style="43" customWidth="1"/>
    <col min="13827" max="13827" width="12.5703125" style="43" customWidth="1"/>
    <col min="13828" max="13828" width="20.85546875" style="43" customWidth="1"/>
    <col min="13829" max="13829" width="13.7109375" style="43" customWidth="1"/>
    <col min="13830" max="13830" width="15.85546875" style="43" customWidth="1"/>
    <col min="13831" max="13831" width="12" style="43" customWidth="1"/>
    <col min="13832" max="14080" width="9.140625" style="43"/>
    <col min="14081" max="14081" width="16" style="43" customWidth="1"/>
    <col min="14082" max="14082" width="14" style="43" customWidth="1"/>
    <col min="14083" max="14083" width="12.5703125" style="43" customWidth="1"/>
    <col min="14084" max="14084" width="20.85546875" style="43" customWidth="1"/>
    <col min="14085" max="14085" width="13.7109375" style="43" customWidth="1"/>
    <col min="14086" max="14086" width="15.85546875" style="43" customWidth="1"/>
    <col min="14087" max="14087" width="12" style="43" customWidth="1"/>
    <col min="14088" max="14336" width="9.140625" style="43"/>
    <col min="14337" max="14337" width="16" style="43" customWidth="1"/>
    <col min="14338" max="14338" width="14" style="43" customWidth="1"/>
    <col min="14339" max="14339" width="12.5703125" style="43" customWidth="1"/>
    <col min="14340" max="14340" width="20.85546875" style="43" customWidth="1"/>
    <col min="14341" max="14341" width="13.7109375" style="43" customWidth="1"/>
    <col min="14342" max="14342" width="15.85546875" style="43" customWidth="1"/>
    <col min="14343" max="14343" width="12" style="43" customWidth="1"/>
    <col min="14344" max="14592" width="9.140625" style="43"/>
    <col min="14593" max="14593" width="16" style="43" customWidth="1"/>
    <col min="14594" max="14594" width="14" style="43" customWidth="1"/>
    <col min="14595" max="14595" width="12.5703125" style="43" customWidth="1"/>
    <col min="14596" max="14596" width="20.85546875" style="43" customWidth="1"/>
    <col min="14597" max="14597" width="13.7109375" style="43" customWidth="1"/>
    <col min="14598" max="14598" width="15.85546875" style="43" customWidth="1"/>
    <col min="14599" max="14599" width="12" style="43" customWidth="1"/>
    <col min="14600" max="14848" width="9.140625" style="43"/>
    <col min="14849" max="14849" width="16" style="43" customWidth="1"/>
    <col min="14850" max="14850" width="14" style="43" customWidth="1"/>
    <col min="14851" max="14851" width="12.5703125" style="43" customWidth="1"/>
    <col min="14852" max="14852" width="20.85546875" style="43" customWidth="1"/>
    <col min="14853" max="14853" width="13.7109375" style="43" customWidth="1"/>
    <col min="14854" max="14854" width="15.85546875" style="43" customWidth="1"/>
    <col min="14855" max="14855" width="12" style="43" customWidth="1"/>
    <col min="14856" max="15104" width="9.140625" style="43"/>
    <col min="15105" max="15105" width="16" style="43" customWidth="1"/>
    <col min="15106" max="15106" width="14" style="43" customWidth="1"/>
    <col min="15107" max="15107" width="12.5703125" style="43" customWidth="1"/>
    <col min="15108" max="15108" width="20.85546875" style="43" customWidth="1"/>
    <col min="15109" max="15109" width="13.7109375" style="43" customWidth="1"/>
    <col min="15110" max="15110" width="15.85546875" style="43" customWidth="1"/>
    <col min="15111" max="15111" width="12" style="43" customWidth="1"/>
    <col min="15112" max="15360" width="9.140625" style="43"/>
    <col min="15361" max="15361" width="16" style="43" customWidth="1"/>
    <col min="15362" max="15362" width="14" style="43" customWidth="1"/>
    <col min="15363" max="15363" width="12.5703125" style="43" customWidth="1"/>
    <col min="15364" max="15364" width="20.85546875" style="43" customWidth="1"/>
    <col min="15365" max="15365" width="13.7109375" style="43" customWidth="1"/>
    <col min="15366" max="15366" width="15.85546875" style="43" customWidth="1"/>
    <col min="15367" max="15367" width="12" style="43" customWidth="1"/>
    <col min="15368" max="15616" width="9.140625" style="43"/>
    <col min="15617" max="15617" width="16" style="43" customWidth="1"/>
    <col min="15618" max="15618" width="14" style="43" customWidth="1"/>
    <col min="15619" max="15619" width="12.5703125" style="43" customWidth="1"/>
    <col min="15620" max="15620" width="20.85546875" style="43" customWidth="1"/>
    <col min="15621" max="15621" width="13.7109375" style="43" customWidth="1"/>
    <col min="15622" max="15622" width="15.85546875" style="43" customWidth="1"/>
    <col min="15623" max="15623" width="12" style="43" customWidth="1"/>
    <col min="15624" max="15872" width="9.140625" style="43"/>
    <col min="15873" max="15873" width="16" style="43" customWidth="1"/>
    <col min="15874" max="15874" width="14" style="43" customWidth="1"/>
    <col min="15875" max="15875" width="12.5703125" style="43" customWidth="1"/>
    <col min="15876" max="15876" width="20.85546875" style="43" customWidth="1"/>
    <col min="15877" max="15877" width="13.7109375" style="43" customWidth="1"/>
    <col min="15878" max="15878" width="15.85546875" style="43" customWidth="1"/>
    <col min="15879" max="15879" width="12" style="43" customWidth="1"/>
    <col min="15880" max="16128" width="9.140625" style="43"/>
    <col min="16129" max="16129" width="16" style="43" customWidth="1"/>
    <col min="16130" max="16130" width="14" style="43" customWidth="1"/>
    <col min="16131" max="16131" width="12.5703125" style="43" customWidth="1"/>
    <col min="16132" max="16132" width="20.85546875" style="43" customWidth="1"/>
    <col min="16133" max="16133" width="13.7109375" style="43" customWidth="1"/>
    <col min="16134" max="16134" width="15.85546875" style="43" customWidth="1"/>
    <col min="16135" max="16135" width="12" style="43" customWidth="1"/>
    <col min="16136" max="16384" width="9.140625" style="43"/>
  </cols>
  <sheetData>
    <row r="1" spans="1:9">
      <c r="A1" s="139" t="s">
        <v>216</v>
      </c>
      <c r="B1" s="140"/>
    </row>
    <row r="2" spans="1:9">
      <c r="B2" s="142"/>
      <c r="C2" s="142"/>
      <c r="G2" s="43"/>
    </row>
    <row r="3" spans="1:9" ht="19.899999999999999" customHeight="1">
      <c r="A3" s="182" t="s">
        <v>217</v>
      </c>
      <c r="B3" s="182" t="s">
        <v>218</v>
      </c>
      <c r="C3" s="182" t="s">
        <v>219</v>
      </c>
      <c r="D3" s="182" t="s">
        <v>220</v>
      </c>
      <c r="E3" s="183" t="s">
        <v>341</v>
      </c>
      <c r="F3" s="183"/>
      <c r="G3" s="183"/>
      <c r="H3" s="178" t="s">
        <v>221</v>
      </c>
      <c r="I3" s="178" t="s">
        <v>222</v>
      </c>
    </row>
    <row r="4" spans="1:9" ht="75">
      <c r="A4" s="182"/>
      <c r="B4" s="182"/>
      <c r="C4" s="182"/>
      <c r="D4" s="182"/>
      <c r="E4" s="88" t="s">
        <v>223</v>
      </c>
      <c r="F4" s="88" t="s">
        <v>224</v>
      </c>
      <c r="G4" s="88" t="s">
        <v>225</v>
      </c>
      <c r="H4" s="179" t="s">
        <v>221</v>
      </c>
      <c r="I4" s="179" t="s">
        <v>222</v>
      </c>
    </row>
    <row r="5" spans="1:9">
      <c r="A5" s="182"/>
      <c r="B5" s="182"/>
      <c r="C5" s="182"/>
      <c r="D5" s="182"/>
      <c r="E5" s="88" t="s">
        <v>226</v>
      </c>
      <c r="F5" s="88" t="s">
        <v>227</v>
      </c>
      <c r="G5" s="88" t="s">
        <v>228</v>
      </c>
      <c r="H5" s="60"/>
      <c r="I5" s="60"/>
    </row>
    <row r="6" spans="1:9">
      <c r="A6" s="88">
        <v>1</v>
      </c>
      <c r="B6" s="88">
        <v>2</v>
      </c>
      <c r="C6" s="88">
        <v>3</v>
      </c>
      <c r="D6" s="88">
        <v>4</v>
      </c>
      <c r="E6" s="88">
        <v>5</v>
      </c>
      <c r="F6" s="88">
        <v>6</v>
      </c>
      <c r="G6" s="88">
        <v>7</v>
      </c>
      <c r="H6" s="60"/>
      <c r="I6" s="60"/>
    </row>
    <row r="7" spans="1:9">
      <c r="A7" s="180" t="s">
        <v>229</v>
      </c>
      <c r="B7" s="181" t="s">
        <v>230</v>
      </c>
      <c r="C7" s="181">
        <v>1</v>
      </c>
      <c r="D7" s="44" t="s">
        <v>231</v>
      </c>
      <c r="E7" s="47">
        <v>400</v>
      </c>
      <c r="F7" s="45">
        <f>H7+I7</f>
        <v>0</v>
      </c>
      <c r="G7" s="47">
        <f t="shared" ref="G7:G24" si="0">E7*F7/100</f>
        <v>0</v>
      </c>
      <c r="H7" s="47"/>
      <c r="I7" s="60"/>
    </row>
    <row r="8" spans="1:9">
      <c r="A8" s="180"/>
      <c r="B8" s="181"/>
      <c r="C8" s="181"/>
      <c r="D8" s="44" t="s">
        <v>232</v>
      </c>
      <c r="E8" s="47">
        <v>300</v>
      </c>
      <c r="F8" s="45">
        <f>H8+I8</f>
        <v>0</v>
      </c>
      <c r="G8" s="47">
        <f t="shared" si="0"/>
        <v>0</v>
      </c>
      <c r="H8" s="47"/>
      <c r="I8" s="45"/>
    </row>
    <row r="9" spans="1:9">
      <c r="A9" s="180"/>
      <c r="B9" s="181" t="s">
        <v>233</v>
      </c>
      <c r="C9" s="181" t="s">
        <v>234</v>
      </c>
      <c r="D9" s="44" t="s">
        <v>231</v>
      </c>
      <c r="E9" s="47">
        <v>230</v>
      </c>
      <c r="F9" s="45">
        <f>H9+I9</f>
        <v>0</v>
      </c>
      <c r="G9" s="47">
        <f t="shared" si="0"/>
        <v>0</v>
      </c>
      <c r="H9" s="47"/>
      <c r="I9" s="45"/>
    </row>
    <row r="10" spans="1:9">
      <c r="A10" s="180"/>
      <c r="B10" s="181"/>
      <c r="C10" s="181"/>
      <c r="D10" s="44" t="s">
        <v>232</v>
      </c>
      <c r="E10" s="47">
        <v>170</v>
      </c>
      <c r="F10" s="45">
        <f>H10+I10</f>
        <v>0</v>
      </c>
      <c r="G10" s="47">
        <f t="shared" si="0"/>
        <v>0</v>
      </c>
      <c r="H10" s="47"/>
      <c r="I10" s="45"/>
    </row>
    <row r="11" spans="1:9">
      <c r="A11" s="180"/>
      <c r="B11" s="181"/>
      <c r="C11" s="181" t="s">
        <v>235</v>
      </c>
      <c r="D11" s="44" t="s">
        <v>231</v>
      </c>
      <c r="E11" s="47">
        <v>290</v>
      </c>
      <c r="F11" s="45">
        <f>H11+I11</f>
        <v>0</v>
      </c>
      <c r="G11" s="47">
        <f t="shared" si="0"/>
        <v>0</v>
      </c>
      <c r="H11" s="47"/>
      <c r="I11" s="45"/>
    </row>
    <row r="12" spans="1:9">
      <c r="A12" s="180"/>
      <c r="B12" s="181"/>
      <c r="C12" s="181"/>
      <c r="D12" s="44" t="s">
        <v>232</v>
      </c>
      <c r="E12" s="47">
        <v>210</v>
      </c>
      <c r="F12" s="45">
        <f t="shared" ref="F12:F47" si="1">H12+I12</f>
        <v>0</v>
      </c>
      <c r="G12" s="47">
        <f t="shared" si="0"/>
        <v>0</v>
      </c>
      <c r="H12" s="47"/>
      <c r="I12" s="45"/>
    </row>
    <row r="13" spans="1:9">
      <c r="A13" s="180"/>
      <c r="B13" s="176">
        <v>220</v>
      </c>
      <c r="C13" s="176">
        <v>1</v>
      </c>
      <c r="D13" s="46" t="s">
        <v>236</v>
      </c>
      <c r="E13" s="47">
        <v>260</v>
      </c>
      <c r="F13" s="45">
        <f t="shared" si="1"/>
        <v>0</v>
      </c>
      <c r="G13" s="47">
        <f t="shared" si="0"/>
        <v>0</v>
      </c>
      <c r="H13" s="47"/>
      <c r="I13" s="45"/>
    </row>
    <row r="14" spans="1:9">
      <c r="A14" s="180"/>
      <c r="B14" s="176"/>
      <c r="C14" s="176"/>
      <c r="D14" s="46" t="s">
        <v>231</v>
      </c>
      <c r="E14" s="47">
        <v>210</v>
      </c>
      <c r="F14" s="45">
        <f t="shared" si="1"/>
        <v>0</v>
      </c>
      <c r="G14" s="47">
        <f t="shared" si="0"/>
        <v>0</v>
      </c>
      <c r="H14" s="47"/>
      <c r="I14" s="45"/>
    </row>
    <row r="15" spans="1:9">
      <c r="A15" s="180"/>
      <c r="B15" s="176"/>
      <c r="C15" s="176"/>
      <c r="D15" s="46" t="s">
        <v>232</v>
      </c>
      <c r="E15" s="47">
        <v>140</v>
      </c>
      <c r="F15" s="45">
        <f t="shared" si="1"/>
        <v>0</v>
      </c>
      <c r="G15" s="47">
        <f t="shared" si="0"/>
        <v>0</v>
      </c>
      <c r="H15" s="47"/>
      <c r="I15" s="45"/>
    </row>
    <row r="16" spans="1:9">
      <c r="A16" s="180"/>
      <c r="B16" s="176"/>
      <c r="C16" s="176">
        <v>2</v>
      </c>
      <c r="D16" s="46" t="s">
        <v>231</v>
      </c>
      <c r="E16" s="47">
        <v>270</v>
      </c>
      <c r="F16" s="45">
        <f t="shared" si="1"/>
        <v>0</v>
      </c>
      <c r="G16" s="47">
        <f t="shared" si="0"/>
        <v>0</v>
      </c>
      <c r="H16" s="47"/>
      <c r="I16" s="45"/>
    </row>
    <row r="17" spans="1:9">
      <c r="A17" s="180"/>
      <c r="B17" s="176"/>
      <c r="C17" s="176"/>
      <c r="D17" s="46" t="s">
        <v>232</v>
      </c>
      <c r="E17" s="47">
        <v>180</v>
      </c>
      <c r="F17" s="45">
        <f t="shared" si="1"/>
        <v>0</v>
      </c>
      <c r="G17" s="47">
        <f t="shared" si="0"/>
        <v>0</v>
      </c>
      <c r="H17" s="47"/>
      <c r="I17" s="45"/>
    </row>
    <row r="18" spans="1:9">
      <c r="A18" s="180"/>
      <c r="B18" s="176" t="s">
        <v>237</v>
      </c>
      <c r="C18" s="176">
        <v>1</v>
      </c>
      <c r="D18" s="46" t="s">
        <v>236</v>
      </c>
      <c r="E18" s="47">
        <v>180</v>
      </c>
      <c r="F18" s="45">
        <f t="shared" si="1"/>
        <v>0</v>
      </c>
      <c r="G18" s="47">
        <f t="shared" si="0"/>
        <v>0</v>
      </c>
      <c r="H18" s="47"/>
      <c r="I18" s="45"/>
    </row>
    <row r="19" spans="1:9">
      <c r="A19" s="180"/>
      <c r="B19" s="176"/>
      <c r="C19" s="176"/>
      <c r="D19" s="46" t="s">
        <v>231</v>
      </c>
      <c r="E19" s="47">
        <v>160</v>
      </c>
      <c r="F19" s="45">
        <f t="shared" si="1"/>
        <v>0</v>
      </c>
      <c r="G19" s="47">
        <f t="shared" si="0"/>
        <v>0</v>
      </c>
      <c r="H19" s="47"/>
      <c r="I19" s="45"/>
    </row>
    <row r="20" spans="1:9">
      <c r="A20" s="180"/>
      <c r="B20" s="176"/>
      <c r="C20" s="176"/>
      <c r="D20" s="46" t="s">
        <v>232</v>
      </c>
      <c r="E20" s="47">
        <v>130</v>
      </c>
      <c r="F20" s="45">
        <f t="shared" si="1"/>
        <v>0</v>
      </c>
      <c r="G20" s="47">
        <f t="shared" si="0"/>
        <v>0</v>
      </c>
      <c r="H20" s="47"/>
      <c r="I20" s="45"/>
    </row>
    <row r="21" spans="1:9">
      <c r="A21" s="180"/>
      <c r="B21" s="176"/>
      <c r="C21" s="176">
        <v>2</v>
      </c>
      <c r="D21" s="46" t="s">
        <v>231</v>
      </c>
      <c r="E21" s="47">
        <v>190</v>
      </c>
      <c r="F21" s="45">
        <f t="shared" si="1"/>
        <v>0</v>
      </c>
      <c r="G21" s="47">
        <f t="shared" si="0"/>
        <v>0</v>
      </c>
      <c r="H21" s="47"/>
      <c r="I21" s="45"/>
    </row>
    <row r="22" spans="1:9">
      <c r="A22" s="180"/>
      <c r="B22" s="176"/>
      <c r="C22" s="176"/>
      <c r="D22" s="46" t="s">
        <v>232</v>
      </c>
      <c r="E22" s="47">
        <v>160</v>
      </c>
      <c r="F22" s="45">
        <f t="shared" si="1"/>
        <v>0</v>
      </c>
      <c r="G22" s="47">
        <f t="shared" si="0"/>
        <v>0</v>
      </c>
      <c r="H22" s="47"/>
      <c r="I22" s="45"/>
    </row>
    <row r="23" spans="1:9">
      <c r="A23" s="175" t="s">
        <v>238</v>
      </c>
      <c r="B23" s="89">
        <v>220</v>
      </c>
      <c r="C23" s="89" t="s">
        <v>55</v>
      </c>
      <c r="D23" s="46" t="s">
        <v>55</v>
      </c>
      <c r="E23" s="47">
        <v>3000</v>
      </c>
      <c r="F23" s="45">
        <f t="shared" si="1"/>
        <v>0</v>
      </c>
      <c r="G23" s="47">
        <f t="shared" si="0"/>
        <v>0</v>
      </c>
      <c r="H23" s="47"/>
      <c r="I23" s="45"/>
    </row>
    <row r="24" spans="1:9">
      <c r="A24" s="175"/>
      <c r="B24" s="89">
        <v>110</v>
      </c>
      <c r="C24" s="89" t="s">
        <v>55</v>
      </c>
      <c r="D24" s="46" t="s">
        <v>55</v>
      </c>
      <c r="E24" s="47">
        <v>2300</v>
      </c>
      <c r="F24" s="45">
        <f t="shared" si="1"/>
        <v>0</v>
      </c>
      <c r="G24" s="47">
        <f t="shared" si="0"/>
        <v>0</v>
      </c>
      <c r="H24" s="47"/>
      <c r="I24" s="45"/>
    </row>
    <row r="25" spans="1:9">
      <c r="A25" s="46" t="s">
        <v>239</v>
      </c>
      <c r="B25" s="89"/>
      <c r="C25" s="89"/>
      <c r="D25" s="46"/>
      <c r="E25" s="47">
        <v>7180</v>
      </c>
      <c r="F25" s="45">
        <f t="shared" si="1"/>
        <v>0</v>
      </c>
      <c r="G25" s="47">
        <f>SUM(G13:G24)</f>
        <v>0</v>
      </c>
      <c r="H25" s="47">
        <v>0</v>
      </c>
      <c r="I25" s="45">
        <v>0</v>
      </c>
    </row>
    <row r="26" spans="1:9">
      <c r="A26" s="175" t="s">
        <v>229</v>
      </c>
      <c r="B26" s="176">
        <v>35</v>
      </c>
      <c r="C26" s="176">
        <v>1</v>
      </c>
      <c r="D26" s="46" t="s">
        <v>236</v>
      </c>
      <c r="E26" s="47">
        <v>170</v>
      </c>
      <c r="F26" s="45">
        <f t="shared" si="1"/>
        <v>0</v>
      </c>
      <c r="G26" s="47">
        <f t="shared" ref="G26:G35" si="2">E26*F26/100</f>
        <v>0</v>
      </c>
      <c r="H26" s="47"/>
      <c r="I26" s="45"/>
    </row>
    <row r="27" spans="1:9">
      <c r="A27" s="175"/>
      <c r="B27" s="176"/>
      <c r="C27" s="176"/>
      <c r="D27" s="46" t="s">
        <v>231</v>
      </c>
      <c r="E27" s="47">
        <v>140</v>
      </c>
      <c r="F27" s="45">
        <f t="shared" si="1"/>
        <v>0</v>
      </c>
      <c r="G27" s="47">
        <f t="shared" si="2"/>
        <v>0</v>
      </c>
      <c r="H27" s="47"/>
      <c r="I27" s="45"/>
    </row>
    <row r="28" spans="1:9">
      <c r="A28" s="175"/>
      <c r="B28" s="176"/>
      <c r="C28" s="176"/>
      <c r="D28" s="46" t="s">
        <v>232</v>
      </c>
      <c r="E28" s="47">
        <v>120</v>
      </c>
      <c r="F28" s="45">
        <f t="shared" si="1"/>
        <v>0</v>
      </c>
      <c r="G28" s="47">
        <f t="shared" si="2"/>
        <v>0</v>
      </c>
      <c r="H28" s="47"/>
      <c r="I28" s="45"/>
    </row>
    <row r="29" spans="1:9">
      <c r="A29" s="175"/>
      <c r="B29" s="176"/>
      <c r="C29" s="176">
        <v>2</v>
      </c>
      <c r="D29" s="46" t="s">
        <v>231</v>
      </c>
      <c r="E29" s="47">
        <v>180</v>
      </c>
      <c r="F29" s="45">
        <f t="shared" si="1"/>
        <v>0</v>
      </c>
      <c r="G29" s="47">
        <f t="shared" si="2"/>
        <v>0</v>
      </c>
      <c r="H29" s="47"/>
      <c r="I29" s="45"/>
    </row>
    <row r="30" spans="1:9">
      <c r="A30" s="175"/>
      <c r="B30" s="176"/>
      <c r="C30" s="176"/>
      <c r="D30" s="46" t="s">
        <v>232</v>
      </c>
      <c r="E30" s="47">
        <v>150</v>
      </c>
      <c r="F30" s="45">
        <f t="shared" si="1"/>
        <v>0</v>
      </c>
      <c r="G30" s="47">
        <f t="shared" si="2"/>
        <v>0</v>
      </c>
      <c r="H30" s="47"/>
      <c r="I30" s="45"/>
    </row>
    <row r="31" spans="1:9">
      <c r="A31" s="175"/>
      <c r="B31" s="176" t="s">
        <v>240</v>
      </c>
      <c r="C31" s="176" t="s">
        <v>55</v>
      </c>
      <c r="D31" s="46" t="s">
        <v>236</v>
      </c>
      <c r="E31" s="47">
        <v>160</v>
      </c>
      <c r="F31" s="45">
        <f t="shared" si="1"/>
        <v>0.94</v>
      </c>
      <c r="G31" s="47">
        <f t="shared" si="2"/>
        <v>1.5039999999999998</v>
      </c>
      <c r="H31" s="47">
        <v>0.94</v>
      </c>
      <c r="I31" s="45"/>
    </row>
    <row r="32" spans="1:9">
      <c r="A32" s="175"/>
      <c r="B32" s="176"/>
      <c r="C32" s="176"/>
      <c r="D32" s="46" t="s">
        <v>241</v>
      </c>
      <c r="E32" s="47">
        <v>140</v>
      </c>
      <c r="F32" s="45">
        <f t="shared" si="1"/>
        <v>17.670000000000002</v>
      </c>
      <c r="G32" s="47">
        <f t="shared" si="2"/>
        <v>24.738000000000003</v>
      </c>
      <c r="H32" s="47">
        <v>10.9</v>
      </c>
      <c r="I32" s="45">
        <v>6.77</v>
      </c>
    </row>
    <row r="33" spans="1:9">
      <c r="A33" s="175"/>
      <c r="B33" s="176"/>
      <c r="C33" s="176"/>
      <c r="D33" s="46" t="s">
        <v>242</v>
      </c>
      <c r="E33" s="47">
        <v>110</v>
      </c>
      <c r="F33" s="45">
        <f t="shared" si="1"/>
        <v>56.932670000000002</v>
      </c>
      <c r="G33" s="47">
        <f t="shared" si="2"/>
        <v>62.625937</v>
      </c>
      <c r="H33" s="47">
        <v>42.402999999999999</v>
      </c>
      <c r="I33" s="45">
        <v>14.529670000000001</v>
      </c>
    </row>
    <row r="34" spans="1:9">
      <c r="A34" s="175" t="s">
        <v>238</v>
      </c>
      <c r="B34" s="89" t="s">
        <v>243</v>
      </c>
      <c r="C34" s="89" t="s">
        <v>55</v>
      </c>
      <c r="D34" s="46" t="s">
        <v>55</v>
      </c>
      <c r="E34" s="47">
        <v>470</v>
      </c>
      <c r="F34" s="45">
        <f t="shared" si="1"/>
        <v>0</v>
      </c>
      <c r="G34" s="47">
        <f t="shared" si="2"/>
        <v>0</v>
      </c>
      <c r="H34" s="47"/>
      <c r="I34" s="45"/>
    </row>
    <row r="35" spans="1:9">
      <c r="A35" s="175"/>
      <c r="B35" s="89" t="s">
        <v>244</v>
      </c>
      <c r="C35" s="89" t="s">
        <v>55</v>
      </c>
      <c r="D35" s="46" t="s">
        <v>55</v>
      </c>
      <c r="E35" s="47">
        <v>350</v>
      </c>
      <c r="F35" s="45">
        <f t="shared" si="1"/>
        <v>221.76799999999997</v>
      </c>
      <c r="G35" s="47">
        <f t="shared" si="2"/>
        <v>776.18799999999987</v>
      </c>
      <c r="H35" s="47">
        <v>204.80099999999999</v>
      </c>
      <c r="I35" s="45">
        <v>16.966999999999999</v>
      </c>
    </row>
    <row r="36" spans="1:9">
      <c r="A36" s="46" t="s">
        <v>245</v>
      </c>
      <c r="B36" s="89"/>
      <c r="C36" s="89"/>
      <c r="D36" s="46"/>
      <c r="E36" s="47">
        <v>1230</v>
      </c>
      <c r="F36" s="45">
        <f t="shared" si="1"/>
        <v>0</v>
      </c>
      <c r="G36" s="47">
        <f>SUM(G26:G30)+G34</f>
        <v>0</v>
      </c>
      <c r="H36" s="47">
        <v>0</v>
      </c>
      <c r="I36" s="45">
        <v>0</v>
      </c>
    </row>
    <row r="37" spans="1:9">
      <c r="A37" s="46" t="s">
        <v>246</v>
      </c>
      <c r="B37" s="89"/>
      <c r="C37" s="89"/>
      <c r="D37" s="46"/>
      <c r="E37" s="47">
        <v>760</v>
      </c>
      <c r="F37" s="45">
        <f t="shared" si="1"/>
        <v>297.30799999999999</v>
      </c>
      <c r="G37" s="47">
        <f>SUM(G31:G33)+G35</f>
        <v>865.05593699999986</v>
      </c>
      <c r="H37" s="47">
        <v>259.041</v>
      </c>
      <c r="I37" s="45">
        <v>38.267000000000003</v>
      </c>
    </row>
    <row r="38" spans="1:9">
      <c r="A38" s="175" t="s">
        <v>229</v>
      </c>
      <c r="B38" s="176" t="s">
        <v>247</v>
      </c>
      <c r="C38" s="176" t="s">
        <v>55</v>
      </c>
      <c r="D38" s="46" t="s">
        <v>236</v>
      </c>
      <c r="E38" s="47">
        <v>260</v>
      </c>
      <c r="F38" s="45">
        <f t="shared" si="1"/>
        <v>1.03</v>
      </c>
      <c r="G38" s="47">
        <f>E38*F38/100</f>
        <v>2.6779999999999999</v>
      </c>
      <c r="H38" s="47">
        <v>1.03</v>
      </c>
      <c r="I38" s="45"/>
    </row>
    <row r="39" spans="1:9">
      <c r="A39" s="175"/>
      <c r="B39" s="176"/>
      <c r="C39" s="176"/>
      <c r="D39" s="46" t="s">
        <v>241</v>
      </c>
      <c r="E39" s="47">
        <v>220</v>
      </c>
      <c r="F39" s="45">
        <f>H39+I39</f>
        <v>55.869</v>
      </c>
      <c r="G39" s="47">
        <f>E39*F39/100</f>
        <v>122.9118</v>
      </c>
      <c r="H39" s="47">
        <v>32.33</v>
      </c>
      <c r="I39" s="45">
        <v>23.539000000000001</v>
      </c>
    </row>
    <row r="40" spans="1:9">
      <c r="A40" s="175"/>
      <c r="B40" s="176"/>
      <c r="C40" s="176"/>
      <c r="D40" s="46" t="s">
        <v>242</v>
      </c>
      <c r="E40" s="47">
        <v>150</v>
      </c>
      <c r="F40" s="45">
        <f t="shared" si="1"/>
        <v>31.097999999999999</v>
      </c>
      <c r="G40" s="47">
        <f>E40*F40/100</f>
        <v>46.646999999999998</v>
      </c>
      <c r="H40" s="47">
        <v>4.133</v>
      </c>
      <c r="I40" s="45">
        <v>26.965</v>
      </c>
    </row>
    <row r="41" spans="1:9">
      <c r="A41" s="46" t="s">
        <v>238</v>
      </c>
      <c r="B41" s="89" t="s">
        <v>248</v>
      </c>
      <c r="C41" s="89" t="s">
        <v>55</v>
      </c>
      <c r="D41" s="46" t="s">
        <v>55</v>
      </c>
      <c r="E41" s="47">
        <v>270</v>
      </c>
      <c r="F41" s="45">
        <f t="shared" si="1"/>
        <v>372.74700000000001</v>
      </c>
      <c r="G41" s="47">
        <f>E41*F41/100</f>
        <v>1006.4169000000001</v>
      </c>
      <c r="H41" s="47">
        <v>354.608</v>
      </c>
      <c r="I41" s="45">
        <v>18.138999999999999</v>
      </c>
    </row>
    <row r="42" spans="1:9">
      <c r="A42" s="46" t="s">
        <v>249</v>
      </c>
      <c r="B42" s="89"/>
      <c r="C42" s="89"/>
      <c r="D42" s="46"/>
      <c r="E42" s="48">
        <v>900</v>
      </c>
      <c r="F42" s="45">
        <f t="shared" si="1"/>
        <v>460.74400000000003</v>
      </c>
      <c r="G42" s="48">
        <f>SUM(G38:G41)</f>
        <v>1178.6537000000001</v>
      </c>
      <c r="H42" s="48">
        <v>392.101</v>
      </c>
      <c r="I42" s="45">
        <v>68.643000000000001</v>
      </c>
    </row>
    <row r="43" spans="1:9" s="144" customFormat="1" ht="15" customHeight="1">
      <c r="A43" s="177" t="s">
        <v>250</v>
      </c>
      <c r="B43" s="177"/>
      <c r="C43" s="49" t="s">
        <v>48</v>
      </c>
      <c r="D43" s="50"/>
      <c r="E43" s="48"/>
      <c r="F43" s="143">
        <f>H43+I43</f>
        <v>758.05200000000002</v>
      </c>
      <c r="G43" s="48">
        <f>G44+G45+G46+G47</f>
        <v>2043.7096369999999</v>
      </c>
      <c r="H43" s="48">
        <v>651.14200000000005</v>
      </c>
      <c r="I43" s="45">
        <v>106.91</v>
      </c>
    </row>
    <row r="44" spans="1:9" s="144" customFormat="1">
      <c r="A44" s="177"/>
      <c r="B44" s="177"/>
      <c r="C44" s="51" t="s">
        <v>251</v>
      </c>
      <c r="D44" s="52"/>
      <c r="E44" s="48"/>
      <c r="F44" s="45">
        <f t="shared" si="1"/>
        <v>0</v>
      </c>
      <c r="G44" s="48">
        <f>G25</f>
        <v>0</v>
      </c>
      <c r="H44" s="48">
        <v>0</v>
      </c>
      <c r="I44" s="45">
        <v>0</v>
      </c>
    </row>
    <row r="45" spans="1:9" s="144" customFormat="1">
      <c r="A45" s="177"/>
      <c r="B45" s="177"/>
      <c r="C45" s="51" t="s">
        <v>252</v>
      </c>
      <c r="D45" s="52"/>
      <c r="E45" s="48"/>
      <c r="F45" s="45">
        <f t="shared" si="1"/>
        <v>0</v>
      </c>
      <c r="G45" s="48">
        <f>G36</f>
        <v>0</v>
      </c>
      <c r="H45" s="48">
        <v>0</v>
      </c>
      <c r="I45" s="45">
        <v>0</v>
      </c>
    </row>
    <row r="46" spans="1:9" s="144" customFormat="1">
      <c r="A46" s="177"/>
      <c r="B46" s="177"/>
      <c r="C46" s="51" t="s">
        <v>253</v>
      </c>
      <c r="D46" s="52"/>
      <c r="E46" s="48"/>
      <c r="F46" s="45">
        <f t="shared" si="1"/>
        <v>297.30799999999999</v>
      </c>
      <c r="G46" s="48">
        <f>G37</f>
        <v>865.05593699999986</v>
      </c>
      <c r="H46" s="48">
        <v>259.041</v>
      </c>
      <c r="I46" s="45">
        <v>38.267000000000003</v>
      </c>
    </row>
    <row r="47" spans="1:9" s="144" customFormat="1">
      <c r="A47" s="177"/>
      <c r="B47" s="177"/>
      <c r="C47" s="51" t="s">
        <v>254</v>
      </c>
      <c r="D47" s="52"/>
      <c r="E47" s="48"/>
      <c r="F47" s="45">
        <f t="shared" si="1"/>
        <v>460.74400000000003</v>
      </c>
      <c r="G47" s="48">
        <f>G42</f>
        <v>1178.6537000000001</v>
      </c>
      <c r="H47" s="48">
        <v>392.101</v>
      </c>
      <c r="I47" s="45">
        <v>68.643000000000001</v>
      </c>
    </row>
    <row r="48" spans="1:9" s="145" customFormat="1">
      <c r="A48" s="53" t="s">
        <v>255</v>
      </c>
      <c r="B48" s="54"/>
      <c r="C48" s="55"/>
      <c r="D48" s="56"/>
      <c r="E48" s="57"/>
      <c r="F48" s="58"/>
      <c r="G48" s="57"/>
      <c r="H48" s="48"/>
      <c r="I48" s="48"/>
    </row>
    <row r="49" spans="1:9" s="145" customFormat="1">
      <c r="A49" s="53" t="s">
        <v>256</v>
      </c>
      <c r="B49" s="54"/>
      <c r="C49" s="55"/>
      <c r="D49" s="56"/>
      <c r="E49" s="57"/>
      <c r="F49" s="58"/>
      <c r="G49" s="57"/>
      <c r="H49" s="59"/>
      <c r="I49" s="59"/>
    </row>
    <row r="50" spans="1:9" s="145" customFormat="1">
      <c r="A50" s="53" t="s">
        <v>257</v>
      </c>
      <c r="B50" s="54"/>
      <c r="C50" s="55"/>
      <c r="D50" s="56"/>
      <c r="E50" s="57"/>
      <c r="F50" s="58"/>
      <c r="G50" s="57"/>
      <c r="H50" s="59"/>
      <c r="I50" s="59"/>
    </row>
    <row r="51" spans="1:9" s="145" customFormat="1">
      <c r="A51" s="53" t="s">
        <v>258</v>
      </c>
      <c r="B51" s="54"/>
      <c r="C51" s="55"/>
      <c r="D51" s="56"/>
      <c r="E51" s="57"/>
      <c r="F51" s="58"/>
      <c r="G51" s="57"/>
      <c r="H51" s="59"/>
      <c r="I51" s="59"/>
    </row>
    <row r="52" spans="1:9" s="145" customFormat="1">
      <c r="A52" s="146" t="s">
        <v>259</v>
      </c>
      <c r="B52" s="147"/>
      <c r="C52" s="122"/>
      <c r="D52" s="43"/>
      <c r="E52" s="57"/>
      <c r="F52" s="58"/>
      <c r="G52" s="57"/>
      <c r="H52" s="59"/>
      <c r="I52" s="59"/>
    </row>
    <row r="53" spans="1:9">
      <c r="A53" s="146" t="s">
        <v>260</v>
      </c>
      <c r="H53" s="60"/>
      <c r="I53" s="60"/>
    </row>
    <row r="54" spans="1:9">
      <c r="E54" s="61"/>
      <c r="F54" s="61"/>
      <c r="G54" s="61"/>
      <c r="H54" s="136"/>
      <c r="I54" s="136"/>
    </row>
    <row r="55" spans="1:9" s="62" customFormat="1">
      <c r="B55" s="148"/>
      <c r="C55" s="138"/>
      <c r="G55" s="61"/>
      <c r="H55" s="136"/>
      <c r="I55" s="136"/>
    </row>
    <row r="56" spans="1:9" s="62" customFormat="1">
      <c r="B56" s="148"/>
      <c r="C56" s="138"/>
      <c r="G56" s="61"/>
      <c r="H56" s="136"/>
      <c r="I56" s="136"/>
    </row>
    <row r="57" spans="1:9" s="62" customFormat="1">
      <c r="B57" s="148"/>
      <c r="C57" s="138"/>
      <c r="G57" s="61"/>
      <c r="H57" s="136"/>
      <c r="I57" s="136"/>
    </row>
    <row r="58" spans="1:9" s="62" customFormat="1">
      <c r="B58" s="148"/>
      <c r="C58" s="138"/>
      <c r="G58" s="61"/>
    </row>
    <row r="59" spans="1:9" s="62" customFormat="1">
      <c r="B59" s="148"/>
      <c r="C59" s="138"/>
      <c r="G59" s="61"/>
    </row>
    <row r="60" spans="1:9" s="62" customFormat="1">
      <c r="B60" s="148"/>
      <c r="C60" s="138"/>
      <c r="G60" s="61"/>
    </row>
    <row r="61" spans="1:9" s="62" customFormat="1">
      <c r="B61" s="148"/>
      <c r="C61" s="138"/>
      <c r="G61" s="61"/>
    </row>
    <row r="62" spans="1:9" s="62" customFormat="1">
      <c r="B62" s="148"/>
      <c r="C62" s="138"/>
      <c r="G62" s="61"/>
    </row>
    <row r="63" spans="1:9" s="62" customFormat="1">
      <c r="B63" s="148"/>
      <c r="C63" s="138"/>
      <c r="G63" s="61"/>
    </row>
    <row r="64" spans="1:9" s="62" customFormat="1">
      <c r="B64" s="148"/>
      <c r="C64" s="138"/>
      <c r="G64" s="61"/>
    </row>
    <row r="65" spans="2:7" s="62" customFormat="1">
      <c r="B65" s="148"/>
      <c r="C65" s="138"/>
      <c r="G65" s="61"/>
    </row>
    <row r="66" spans="2:7" s="62" customFormat="1">
      <c r="B66" s="148"/>
      <c r="C66" s="138"/>
      <c r="G66" s="61"/>
    </row>
    <row r="67" spans="2:7" s="62" customFormat="1">
      <c r="B67" s="148"/>
      <c r="C67" s="138"/>
      <c r="G67" s="61"/>
    </row>
    <row r="68" spans="2:7" s="62" customFormat="1">
      <c r="B68" s="148"/>
      <c r="C68" s="138"/>
      <c r="G68" s="61"/>
    </row>
    <row r="69" spans="2:7" s="62" customFormat="1">
      <c r="B69" s="148"/>
      <c r="C69" s="138"/>
      <c r="G69" s="61"/>
    </row>
    <row r="70" spans="2:7" s="62" customFormat="1">
      <c r="B70" s="148"/>
      <c r="C70" s="138"/>
      <c r="G70" s="61"/>
    </row>
    <row r="71" spans="2:7" s="62" customFormat="1">
      <c r="B71" s="148"/>
      <c r="C71" s="138"/>
      <c r="G71" s="61"/>
    </row>
    <row r="72" spans="2:7" s="62" customFormat="1">
      <c r="B72" s="148"/>
      <c r="C72" s="138"/>
      <c r="G72" s="61"/>
    </row>
    <row r="73" spans="2:7" s="62" customFormat="1">
      <c r="B73" s="148"/>
      <c r="C73" s="138"/>
      <c r="G73" s="61"/>
    </row>
    <row r="74" spans="2:7" s="62" customFormat="1">
      <c r="B74" s="148"/>
      <c r="C74" s="138"/>
      <c r="G74" s="61"/>
    </row>
    <row r="75" spans="2:7" s="62" customFormat="1">
      <c r="B75" s="148"/>
      <c r="C75" s="138"/>
      <c r="G75" s="61"/>
    </row>
    <row r="76" spans="2:7" s="62" customFormat="1">
      <c r="B76" s="148"/>
      <c r="C76" s="138"/>
      <c r="G76" s="61"/>
    </row>
    <row r="77" spans="2:7" s="62" customFormat="1">
      <c r="B77" s="148"/>
      <c r="C77" s="138"/>
      <c r="G77" s="61"/>
    </row>
    <row r="78" spans="2:7" s="62" customFormat="1">
      <c r="B78" s="148"/>
      <c r="C78" s="138"/>
      <c r="G78" s="61"/>
    </row>
    <row r="79" spans="2:7" s="62" customFormat="1">
      <c r="B79" s="148"/>
      <c r="C79" s="138"/>
      <c r="G79" s="61"/>
    </row>
    <row r="80" spans="2:7" s="62" customFormat="1">
      <c r="B80" s="148"/>
      <c r="C80" s="138"/>
      <c r="G80" s="61"/>
    </row>
    <row r="81" spans="2:7" s="62" customFormat="1">
      <c r="B81" s="148"/>
      <c r="C81" s="138"/>
      <c r="G81" s="61"/>
    </row>
    <row r="82" spans="2:7" s="62" customFormat="1">
      <c r="B82" s="148"/>
      <c r="C82" s="138"/>
      <c r="G82" s="61"/>
    </row>
    <row r="83" spans="2:7" s="62" customFormat="1">
      <c r="B83" s="148"/>
      <c r="C83" s="138"/>
      <c r="G83" s="61"/>
    </row>
    <row r="84" spans="2:7" s="62" customFormat="1">
      <c r="B84" s="148"/>
      <c r="C84" s="138"/>
      <c r="G84" s="61"/>
    </row>
    <row r="85" spans="2:7" s="62" customFormat="1">
      <c r="B85" s="148"/>
      <c r="C85" s="138"/>
      <c r="G85" s="61"/>
    </row>
    <row r="86" spans="2:7" s="62" customFormat="1">
      <c r="B86" s="148"/>
      <c r="C86" s="138"/>
      <c r="G86" s="61"/>
    </row>
    <row r="87" spans="2:7" s="62" customFormat="1">
      <c r="B87" s="148"/>
      <c r="C87" s="138"/>
      <c r="G87" s="61"/>
    </row>
    <row r="88" spans="2:7" s="62" customFormat="1">
      <c r="B88" s="148"/>
      <c r="C88" s="138"/>
      <c r="G88" s="61"/>
    </row>
    <row r="89" spans="2:7" s="62" customFormat="1">
      <c r="B89" s="148"/>
      <c r="C89" s="138"/>
      <c r="G89" s="61"/>
    </row>
    <row r="90" spans="2:7" s="62" customFormat="1">
      <c r="B90" s="148"/>
      <c r="C90" s="138"/>
      <c r="G90" s="61"/>
    </row>
    <row r="91" spans="2:7" s="62" customFormat="1">
      <c r="B91" s="148"/>
      <c r="C91" s="138"/>
      <c r="G91" s="61"/>
    </row>
    <row r="92" spans="2:7" s="62" customFormat="1">
      <c r="B92" s="148"/>
      <c r="C92" s="138"/>
      <c r="G92" s="61"/>
    </row>
    <row r="93" spans="2:7" s="62" customFormat="1">
      <c r="B93" s="148"/>
      <c r="C93" s="138"/>
      <c r="G93" s="61"/>
    </row>
    <row r="94" spans="2:7" s="62" customFormat="1">
      <c r="B94" s="148"/>
      <c r="C94" s="138"/>
      <c r="G94" s="61"/>
    </row>
    <row r="95" spans="2:7" s="62" customFormat="1">
      <c r="B95" s="148"/>
      <c r="C95" s="138"/>
      <c r="G95" s="61"/>
    </row>
    <row r="96" spans="2:7" s="62" customFormat="1">
      <c r="B96" s="148"/>
      <c r="C96" s="138"/>
      <c r="G96" s="61"/>
    </row>
    <row r="97" spans="2:7" s="62" customFormat="1">
      <c r="B97" s="148"/>
      <c r="C97" s="138"/>
      <c r="G97" s="61"/>
    </row>
    <row r="98" spans="2:7" s="62" customFormat="1">
      <c r="B98" s="148"/>
      <c r="C98" s="138"/>
      <c r="G98" s="61"/>
    </row>
    <row r="99" spans="2:7" s="62" customFormat="1">
      <c r="B99" s="148"/>
      <c r="C99" s="138"/>
      <c r="G99" s="61"/>
    </row>
    <row r="100" spans="2:7" s="62" customFormat="1">
      <c r="B100" s="148"/>
      <c r="C100" s="138"/>
      <c r="G100" s="61"/>
    </row>
    <row r="101" spans="2:7" s="62" customFormat="1">
      <c r="B101" s="148"/>
      <c r="C101" s="138"/>
      <c r="G101" s="61"/>
    </row>
    <row r="102" spans="2:7" s="62" customFormat="1">
      <c r="B102" s="148"/>
      <c r="C102" s="138"/>
      <c r="G102" s="61"/>
    </row>
    <row r="103" spans="2:7" s="62" customFormat="1">
      <c r="B103" s="148"/>
      <c r="C103" s="138"/>
      <c r="G103" s="61"/>
    </row>
    <row r="104" spans="2:7" s="62" customFormat="1">
      <c r="B104" s="148"/>
      <c r="C104" s="138"/>
      <c r="G104" s="61"/>
    </row>
    <row r="105" spans="2:7" s="62" customFormat="1">
      <c r="B105" s="148"/>
      <c r="C105" s="138"/>
      <c r="G105" s="61"/>
    </row>
    <row r="106" spans="2:7" s="62" customFormat="1">
      <c r="B106" s="148"/>
      <c r="C106" s="138"/>
      <c r="G106" s="61"/>
    </row>
    <row r="107" spans="2:7" s="62" customFormat="1">
      <c r="B107" s="148"/>
      <c r="C107" s="138"/>
      <c r="G107" s="61"/>
    </row>
    <row r="108" spans="2:7" s="62" customFormat="1">
      <c r="B108" s="148"/>
      <c r="C108" s="138"/>
      <c r="G108" s="61"/>
    </row>
    <row r="109" spans="2:7" s="62" customFormat="1">
      <c r="B109" s="148"/>
      <c r="C109" s="138"/>
      <c r="G109" s="61"/>
    </row>
    <row r="110" spans="2:7" s="62" customFormat="1">
      <c r="B110" s="148"/>
      <c r="C110" s="138"/>
      <c r="G110" s="61"/>
    </row>
    <row r="111" spans="2:7" s="62" customFormat="1">
      <c r="B111" s="148"/>
      <c r="C111" s="138"/>
      <c r="G111" s="61"/>
    </row>
    <row r="112" spans="2:7" s="62" customFormat="1">
      <c r="B112" s="148"/>
      <c r="C112" s="138"/>
      <c r="G112" s="61"/>
    </row>
    <row r="113" spans="2:7" s="62" customFormat="1">
      <c r="B113" s="148"/>
      <c r="C113" s="138"/>
      <c r="G113" s="61"/>
    </row>
    <row r="114" spans="2:7" s="62" customFormat="1">
      <c r="B114" s="148"/>
      <c r="C114" s="138"/>
      <c r="G114" s="61"/>
    </row>
    <row r="115" spans="2:7" s="62" customFormat="1">
      <c r="B115" s="148"/>
      <c r="C115" s="138"/>
      <c r="G115" s="61"/>
    </row>
    <row r="116" spans="2:7" s="62" customFormat="1">
      <c r="B116" s="148"/>
      <c r="C116" s="138"/>
      <c r="G116" s="61"/>
    </row>
    <row r="117" spans="2:7" s="62" customFormat="1">
      <c r="B117" s="148"/>
      <c r="C117" s="138"/>
      <c r="G117" s="61"/>
    </row>
    <row r="118" spans="2:7" s="62" customFormat="1">
      <c r="B118" s="148"/>
      <c r="C118" s="138"/>
      <c r="G118" s="61"/>
    </row>
    <row r="119" spans="2:7" s="62" customFormat="1">
      <c r="B119" s="148"/>
      <c r="C119" s="138"/>
      <c r="G119" s="61"/>
    </row>
    <row r="120" spans="2:7" s="62" customFormat="1">
      <c r="B120" s="148"/>
      <c r="C120" s="138"/>
      <c r="G120" s="61"/>
    </row>
    <row r="121" spans="2:7" s="62" customFormat="1">
      <c r="B121" s="148"/>
      <c r="C121" s="138"/>
      <c r="G121" s="61"/>
    </row>
    <row r="122" spans="2:7" s="62" customFormat="1">
      <c r="B122" s="148"/>
      <c r="C122" s="138"/>
      <c r="G122" s="61"/>
    </row>
    <row r="123" spans="2:7" s="62" customFormat="1">
      <c r="B123" s="148"/>
      <c r="C123" s="138"/>
      <c r="G123" s="61"/>
    </row>
    <row r="124" spans="2:7" s="62" customFormat="1">
      <c r="B124" s="148"/>
      <c r="C124" s="138"/>
      <c r="G124" s="61"/>
    </row>
    <row r="125" spans="2:7" s="62" customFormat="1">
      <c r="B125" s="148"/>
      <c r="C125" s="138"/>
      <c r="G125" s="61"/>
    </row>
    <row r="126" spans="2:7" s="62" customFormat="1">
      <c r="B126" s="148"/>
      <c r="C126" s="138"/>
      <c r="G126" s="61"/>
    </row>
    <row r="127" spans="2:7" s="62" customFormat="1">
      <c r="B127" s="148"/>
      <c r="C127" s="138"/>
      <c r="G127" s="61"/>
    </row>
    <row r="128" spans="2:7" s="62" customFormat="1">
      <c r="B128" s="148"/>
      <c r="C128" s="138"/>
      <c r="G128" s="61"/>
    </row>
    <row r="129" spans="2:7" s="62" customFormat="1">
      <c r="B129" s="148"/>
      <c r="C129" s="138"/>
      <c r="G129" s="61"/>
    </row>
    <row r="130" spans="2:7" s="62" customFormat="1">
      <c r="B130" s="148"/>
      <c r="C130" s="138"/>
      <c r="G130" s="61"/>
    </row>
    <row r="131" spans="2:7" s="62" customFormat="1">
      <c r="B131" s="148"/>
      <c r="C131" s="138"/>
      <c r="G131" s="61"/>
    </row>
    <row r="132" spans="2:7" s="62" customFormat="1">
      <c r="B132" s="148"/>
      <c r="C132" s="138"/>
      <c r="G132" s="61"/>
    </row>
    <row r="133" spans="2:7" s="62" customFormat="1">
      <c r="B133" s="148"/>
      <c r="C133" s="138"/>
      <c r="G133" s="61"/>
    </row>
    <row r="134" spans="2:7" s="62" customFormat="1">
      <c r="B134" s="148"/>
      <c r="C134" s="138"/>
      <c r="G134" s="61"/>
    </row>
    <row r="135" spans="2:7" s="62" customFormat="1">
      <c r="B135" s="148"/>
      <c r="C135" s="138"/>
      <c r="G135" s="61"/>
    </row>
    <row r="136" spans="2:7" s="62" customFormat="1">
      <c r="B136" s="148"/>
      <c r="C136" s="138"/>
      <c r="G136" s="61"/>
    </row>
    <row r="137" spans="2:7" s="62" customFormat="1">
      <c r="B137" s="148"/>
      <c r="C137" s="138"/>
      <c r="G137" s="61"/>
    </row>
    <row r="138" spans="2:7" s="62" customFormat="1">
      <c r="B138" s="148"/>
      <c r="C138" s="138"/>
      <c r="G138" s="61"/>
    </row>
    <row r="139" spans="2:7" s="62" customFormat="1">
      <c r="B139" s="148"/>
      <c r="C139" s="138"/>
      <c r="G139" s="61"/>
    </row>
    <row r="140" spans="2:7" s="62" customFormat="1">
      <c r="B140" s="148"/>
      <c r="C140" s="138"/>
      <c r="G140" s="61"/>
    </row>
    <row r="141" spans="2:7" s="62" customFormat="1">
      <c r="B141" s="148"/>
      <c r="C141" s="138"/>
      <c r="G141" s="61"/>
    </row>
    <row r="142" spans="2:7" s="62" customFormat="1">
      <c r="B142" s="148"/>
      <c r="C142" s="138"/>
      <c r="G142" s="61"/>
    </row>
    <row r="143" spans="2:7" s="62" customFormat="1">
      <c r="B143" s="148"/>
      <c r="C143" s="138"/>
      <c r="G143" s="61"/>
    </row>
    <row r="144" spans="2:7" s="62" customFormat="1">
      <c r="B144" s="148"/>
      <c r="C144" s="138"/>
      <c r="G144" s="61"/>
    </row>
    <row r="145" spans="2:7" s="62" customFormat="1">
      <c r="B145" s="148"/>
      <c r="C145" s="138"/>
      <c r="G145" s="61"/>
    </row>
    <row r="146" spans="2:7" s="62" customFormat="1">
      <c r="B146" s="148"/>
      <c r="C146" s="138"/>
      <c r="G146" s="61"/>
    </row>
    <row r="147" spans="2:7" s="62" customFormat="1">
      <c r="B147" s="148"/>
      <c r="C147" s="138"/>
      <c r="G147" s="61"/>
    </row>
    <row r="148" spans="2:7" s="62" customFormat="1">
      <c r="B148" s="148"/>
      <c r="C148" s="138"/>
      <c r="G148" s="61"/>
    </row>
    <row r="149" spans="2:7" s="62" customFormat="1">
      <c r="B149" s="148"/>
      <c r="C149" s="138"/>
      <c r="G149" s="61"/>
    </row>
    <row r="150" spans="2:7" s="62" customFormat="1">
      <c r="B150" s="148"/>
      <c r="C150" s="138"/>
      <c r="G150" s="61"/>
    </row>
    <row r="151" spans="2:7" s="62" customFormat="1">
      <c r="B151" s="148"/>
      <c r="C151" s="138"/>
      <c r="G151" s="61"/>
    </row>
    <row r="152" spans="2:7" s="62" customFormat="1">
      <c r="B152" s="148"/>
      <c r="C152" s="138"/>
      <c r="G152" s="61"/>
    </row>
    <row r="153" spans="2:7" s="62" customFormat="1">
      <c r="B153" s="148"/>
      <c r="C153" s="138"/>
      <c r="G153" s="61"/>
    </row>
    <row r="154" spans="2:7" s="62" customFormat="1">
      <c r="B154" s="148"/>
      <c r="C154" s="138"/>
      <c r="G154" s="61"/>
    </row>
    <row r="155" spans="2:7" s="62" customFormat="1">
      <c r="B155" s="148"/>
      <c r="C155" s="138"/>
      <c r="G155" s="61"/>
    </row>
    <row r="156" spans="2:7" s="62" customFormat="1">
      <c r="B156" s="148"/>
      <c r="C156" s="138"/>
      <c r="G156" s="61"/>
    </row>
    <row r="157" spans="2:7" s="62" customFormat="1">
      <c r="B157" s="148"/>
      <c r="C157" s="138"/>
      <c r="G157" s="61"/>
    </row>
    <row r="158" spans="2:7" s="62" customFormat="1">
      <c r="B158" s="148"/>
      <c r="C158" s="138"/>
      <c r="G158" s="61"/>
    </row>
    <row r="159" spans="2:7" s="62" customFormat="1">
      <c r="B159" s="148"/>
      <c r="C159" s="138"/>
      <c r="G159" s="61"/>
    </row>
    <row r="160" spans="2:7" s="62" customFormat="1">
      <c r="B160" s="148"/>
      <c r="C160" s="138"/>
      <c r="G160" s="61"/>
    </row>
    <row r="161" spans="2:7" s="62" customFormat="1">
      <c r="B161" s="148"/>
      <c r="C161" s="138"/>
      <c r="G161" s="61"/>
    </row>
    <row r="162" spans="2:7" s="62" customFormat="1">
      <c r="B162" s="148"/>
      <c r="C162" s="138"/>
      <c r="G162" s="61"/>
    </row>
    <row r="163" spans="2:7" s="62" customFormat="1">
      <c r="B163" s="148"/>
      <c r="C163" s="138"/>
      <c r="G163" s="61"/>
    </row>
    <row r="164" spans="2:7" s="62" customFormat="1">
      <c r="B164" s="148"/>
      <c r="C164" s="138"/>
      <c r="G164" s="61"/>
    </row>
    <row r="165" spans="2:7" s="62" customFormat="1">
      <c r="B165" s="148"/>
      <c r="C165" s="138"/>
      <c r="G165" s="61"/>
    </row>
    <row r="166" spans="2:7" s="62" customFormat="1">
      <c r="B166" s="148"/>
      <c r="C166" s="138"/>
      <c r="G166" s="61"/>
    </row>
    <row r="167" spans="2:7" s="62" customFormat="1">
      <c r="B167" s="148"/>
      <c r="C167" s="138"/>
      <c r="G167" s="61"/>
    </row>
    <row r="168" spans="2:7" s="62" customFormat="1">
      <c r="B168" s="148"/>
      <c r="C168" s="138"/>
      <c r="G168" s="61"/>
    </row>
    <row r="169" spans="2:7" s="62" customFormat="1">
      <c r="B169" s="148"/>
      <c r="C169" s="138"/>
      <c r="G169" s="61"/>
    </row>
    <row r="170" spans="2:7" s="62" customFormat="1">
      <c r="B170" s="148"/>
      <c r="C170" s="138"/>
      <c r="G170" s="61"/>
    </row>
    <row r="171" spans="2:7" s="62" customFormat="1">
      <c r="B171" s="148"/>
      <c r="C171" s="138"/>
      <c r="G171" s="61"/>
    </row>
    <row r="172" spans="2:7" s="62" customFormat="1">
      <c r="B172" s="148"/>
      <c r="C172" s="138"/>
      <c r="G172" s="61"/>
    </row>
    <row r="173" spans="2:7" s="62" customFormat="1">
      <c r="B173" s="148"/>
      <c r="C173" s="138"/>
      <c r="G173" s="61"/>
    </row>
    <row r="174" spans="2:7" s="62" customFormat="1">
      <c r="B174" s="148"/>
      <c r="C174" s="138"/>
      <c r="G174" s="61"/>
    </row>
    <row r="175" spans="2:7" s="62" customFormat="1">
      <c r="B175" s="148"/>
      <c r="C175" s="138"/>
      <c r="G175" s="61"/>
    </row>
    <row r="176" spans="2:7" s="62" customFormat="1">
      <c r="B176" s="148"/>
      <c r="C176" s="138"/>
      <c r="G176" s="61"/>
    </row>
    <row r="177" spans="2:7" s="62" customFormat="1">
      <c r="B177" s="148"/>
      <c r="C177" s="138"/>
      <c r="G177" s="61"/>
    </row>
    <row r="178" spans="2:7" s="62" customFormat="1">
      <c r="B178" s="148"/>
      <c r="C178" s="138"/>
      <c r="G178" s="61"/>
    </row>
    <row r="179" spans="2:7" s="62" customFormat="1">
      <c r="B179" s="148"/>
      <c r="C179" s="138"/>
      <c r="G179" s="61"/>
    </row>
    <row r="180" spans="2:7" s="62" customFormat="1">
      <c r="B180" s="148"/>
      <c r="C180" s="138"/>
      <c r="G180" s="61"/>
    </row>
    <row r="181" spans="2:7" s="62" customFormat="1">
      <c r="B181" s="148"/>
      <c r="C181" s="138"/>
      <c r="G181" s="61"/>
    </row>
    <row r="182" spans="2:7" s="62" customFormat="1">
      <c r="B182" s="148"/>
      <c r="C182" s="138"/>
      <c r="G182" s="61"/>
    </row>
    <row r="183" spans="2:7" s="62" customFormat="1">
      <c r="B183" s="148"/>
      <c r="C183" s="138"/>
      <c r="G183" s="61"/>
    </row>
    <row r="184" spans="2:7" s="62" customFormat="1">
      <c r="B184" s="148"/>
      <c r="C184" s="138"/>
      <c r="G184" s="61"/>
    </row>
    <row r="185" spans="2:7" s="62" customFormat="1">
      <c r="B185" s="148"/>
      <c r="C185" s="138"/>
      <c r="G185" s="61"/>
    </row>
    <row r="186" spans="2:7" s="62" customFormat="1">
      <c r="B186" s="148"/>
      <c r="C186" s="138"/>
      <c r="G186" s="61"/>
    </row>
    <row r="187" spans="2:7" s="62" customFormat="1">
      <c r="B187" s="148"/>
      <c r="C187" s="138"/>
      <c r="G187" s="61"/>
    </row>
    <row r="188" spans="2:7" s="62" customFormat="1">
      <c r="B188" s="148"/>
      <c r="C188" s="138"/>
      <c r="G188" s="61"/>
    </row>
    <row r="189" spans="2:7" s="62" customFormat="1">
      <c r="B189" s="148"/>
      <c r="C189" s="138"/>
      <c r="G189" s="61"/>
    </row>
    <row r="190" spans="2:7" s="62" customFormat="1">
      <c r="B190" s="148"/>
      <c r="C190" s="138"/>
      <c r="G190" s="61"/>
    </row>
    <row r="191" spans="2:7" s="62" customFormat="1">
      <c r="B191" s="148"/>
      <c r="C191" s="138"/>
      <c r="G191" s="61"/>
    </row>
    <row r="192" spans="2:7" s="62" customFormat="1">
      <c r="B192" s="148"/>
      <c r="C192" s="138"/>
      <c r="G192" s="61"/>
    </row>
    <row r="193" spans="2:7" s="62" customFormat="1">
      <c r="B193" s="148"/>
      <c r="C193" s="138"/>
      <c r="G193" s="61"/>
    </row>
    <row r="194" spans="2:7" s="62" customFormat="1">
      <c r="B194" s="148"/>
      <c r="C194" s="138"/>
      <c r="G194" s="61"/>
    </row>
    <row r="195" spans="2:7" s="62" customFormat="1">
      <c r="B195" s="148"/>
      <c r="C195" s="138"/>
      <c r="G195" s="61"/>
    </row>
    <row r="196" spans="2:7" s="62" customFormat="1">
      <c r="B196" s="148"/>
      <c r="C196" s="138"/>
      <c r="G196" s="61"/>
    </row>
    <row r="197" spans="2:7" s="62" customFormat="1">
      <c r="B197" s="148"/>
      <c r="C197" s="138"/>
      <c r="G197" s="61"/>
    </row>
    <row r="198" spans="2:7" s="62" customFormat="1">
      <c r="B198" s="148"/>
      <c r="C198" s="138"/>
      <c r="G198" s="61"/>
    </row>
    <row r="199" spans="2:7" s="62" customFormat="1">
      <c r="B199" s="148"/>
      <c r="C199" s="138"/>
      <c r="G199" s="61"/>
    </row>
    <row r="200" spans="2:7" s="62" customFormat="1">
      <c r="B200" s="148"/>
      <c r="C200" s="138"/>
      <c r="G200" s="61"/>
    </row>
    <row r="201" spans="2:7" s="62" customFormat="1">
      <c r="B201" s="148"/>
      <c r="C201" s="138"/>
      <c r="G201" s="61"/>
    </row>
    <row r="202" spans="2:7" s="62" customFormat="1">
      <c r="B202" s="148"/>
      <c r="C202" s="138"/>
      <c r="G202" s="61"/>
    </row>
    <row r="203" spans="2:7" s="62" customFormat="1">
      <c r="B203" s="148"/>
      <c r="C203" s="138"/>
      <c r="G203" s="61"/>
    </row>
    <row r="204" spans="2:7" s="62" customFormat="1">
      <c r="B204" s="148"/>
      <c r="C204" s="138"/>
      <c r="G204" s="61"/>
    </row>
    <row r="205" spans="2:7" s="62" customFormat="1">
      <c r="B205" s="148"/>
      <c r="C205" s="138"/>
      <c r="G205" s="61"/>
    </row>
    <row r="206" spans="2:7" s="62" customFormat="1">
      <c r="B206" s="148"/>
      <c r="C206" s="138"/>
      <c r="G206" s="61"/>
    </row>
    <row r="207" spans="2:7" s="62" customFormat="1">
      <c r="B207" s="148"/>
      <c r="C207" s="138"/>
      <c r="G207" s="61"/>
    </row>
    <row r="208" spans="2:7" s="62" customFormat="1">
      <c r="B208" s="148"/>
      <c r="C208" s="138"/>
      <c r="G208" s="61"/>
    </row>
    <row r="209" spans="2:7" s="62" customFormat="1">
      <c r="B209" s="148"/>
      <c r="C209" s="138"/>
      <c r="G209" s="61"/>
    </row>
    <row r="210" spans="2:7" s="62" customFormat="1">
      <c r="B210" s="148"/>
      <c r="C210" s="138"/>
      <c r="G210" s="61"/>
    </row>
    <row r="211" spans="2:7" s="62" customFormat="1">
      <c r="B211" s="148"/>
      <c r="C211" s="138"/>
      <c r="G211" s="61"/>
    </row>
    <row r="212" spans="2:7" s="62" customFormat="1">
      <c r="B212" s="148"/>
      <c r="C212" s="138"/>
      <c r="G212" s="61"/>
    </row>
    <row r="213" spans="2:7" s="62" customFormat="1">
      <c r="B213" s="148"/>
      <c r="C213" s="138"/>
      <c r="G213" s="61"/>
    </row>
    <row r="214" spans="2:7" s="62" customFormat="1">
      <c r="B214" s="148"/>
      <c r="C214" s="138"/>
      <c r="G214" s="61"/>
    </row>
    <row r="215" spans="2:7" s="62" customFormat="1">
      <c r="B215" s="148"/>
      <c r="C215" s="138"/>
      <c r="G215" s="61"/>
    </row>
    <row r="216" spans="2:7" s="62" customFormat="1">
      <c r="B216" s="148"/>
      <c r="C216" s="138"/>
      <c r="G216" s="61"/>
    </row>
    <row r="217" spans="2:7" s="62" customFormat="1">
      <c r="B217" s="148"/>
      <c r="C217" s="138"/>
      <c r="G217" s="61"/>
    </row>
    <row r="218" spans="2:7" s="62" customFormat="1">
      <c r="B218" s="148"/>
      <c r="C218" s="138"/>
      <c r="G218" s="61"/>
    </row>
    <row r="219" spans="2:7" s="62" customFormat="1">
      <c r="B219" s="148"/>
      <c r="C219" s="138"/>
      <c r="G219" s="61"/>
    </row>
    <row r="220" spans="2:7" s="62" customFormat="1">
      <c r="B220" s="148"/>
      <c r="C220" s="138"/>
      <c r="G220" s="61"/>
    </row>
    <row r="221" spans="2:7" s="62" customFormat="1">
      <c r="B221" s="148"/>
      <c r="C221" s="138"/>
      <c r="G221" s="61"/>
    </row>
    <row r="222" spans="2:7" s="62" customFormat="1">
      <c r="B222" s="148"/>
      <c r="C222" s="138"/>
      <c r="G222" s="61"/>
    </row>
    <row r="223" spans="2:7" s="62" customFormat="1">
      <c r="B223" s="148"/>
      <c r="C223" s="138"/>
      <c r="G223" s="61"/>
    </row>
    <row r="224" spans="2:7" s="62" customFormat="1">
      <c r="B224" s="148"/>
      <c r="C224" s="138"/>
      <c r="G224" s="61"/>
    </row>
    <row r="225" spans="2:7" s="62" customFormat="1">
      <c r="B225" s="148"/>
      <c r="C225" s="138"/>
      <c r="G225" s="61"/>
    </row>
    <row r="226" spans="2:7" s="62" customFormat="1">
      <c r="B226" s="148"/>
      <c r="C226" s="138"/>
      <c r="G226" s="61"/>
    </row>
    <row r="227" spans="2:7" s="62" customFormat="1">
      <c r="B227" s="148"/>
      <c r="C227" s="138"/>
      <c r="G227" s="61"/>
    </row>
    <row r="228" spans="2:7" s="62" customFormat="1">
      <c r="B228" s="148"/>
      <c r="C228" s="138"/>
      <c r="G228" s="61"/>
    </row>
    <row r="229" spans="2:7" s="62" customFormat="1">
      <c r="B229" s="148"/>
      <c r="C229" s="138"/>
      <c r="G229" s="61"/>
    </row>
    <row r="230" spans="2:7" s="62" customFormat="1">
      <c r="B230" s="148"/>
      <c r="C230" s="138"/>
      <c r="G230" s="61"/>
    </row>
    <row r="231" spans="2:7" s="62" customFormat="1">
      <c r="B231" s="148"/>
      <c r="C231" s="138"/>
      <c r="G231" s="61"/>
    </row>
    <row r="232" spans="2:7" s="62" customFormat="1">
      <c r="B232" s="148"/>
      <c r="C232" s="138"/>
      <c r="G232" s="61"/>
    </row>
    <row r="233" spans="2:7" s="62" customFormat="1">
      <c r="B233" s="148"/>
      <c r="C233" s="138"/>
      <c r="G233" s="61"/>
    </row>
    <row r="234" spans="2:7" s="62" customFormat="1">
      <c r="B234" s="148"/>
      <c r="C234" s="138"/>
      <c r="G234" s="61"/>
    </row>
    <row r="235" spans="2:7" s="62" customFormat="1">
      <c r="B235" s="148"/>
      <c r="C235" s="138"/>
      <c r="G235" s="61"/>
    </row>
    <row r="236" spans="2:7" s="62" customFormat="1">
      <c r="B236" s="148"/>
      <c r="C236" s="138"/>
      <c r="G236" s="61"/>
    </row>
    <row r="237" spans="2:7" s="62" customFormat="1">
      <c r="B237" s="148"/>
      <c r="C237" s="138"/>
      <c r="G237" s="61"/>
    </row>
    <row r="238" spans="2:7" s="62" customFormat="1">
      <c r="B238" s="148"/>
      <c r="C238" s="138"/>
      <c r="G238" s="61"/>
    </row>
    <row r="239" spans="2:7" s="62" customFormat="1">
      <c r="B239" s="148"/>
      <c r="C239" s="138"/>
      <c r="G239" s="61"/>
    </row>
    <row r="240" spans="2:7" s="62" customFormat="1">
      <c r="B240" s="148"/>
      <c r="C240" s="138"/>
      <c r="G240" s="61"/>
    </row>
    <row r="241" spans="2:7" s="62" customFormat="1">
      <c r="B241" s="148"/>
      <c r="C241" s="138"/>
      <c r="G241" s="61"/>
    </row>
    <row r="242" spans="2:7" s="62" customFormat="1">
      <c r="B242" s="148"/>
      <c r="C242" s="138"/>
      <c r="G242" s="61"/>
    </row>
    <row r="243" spans="2:7" s="62" customFormat="1">
      <c r="B243" s="148"/>
      <c r="C243" s="138"/>
      <c r="G243" s="61"/>
    </row>
    <row r="244" spans="2:7" s="62" customFormat="1">
      <c r="B244" s="148"/>
      <c r="C244" s="138"/>
      <c r="G244" s="61"/>
    </row>
    <row r="245" spans="2:7" s="62" customFormat="1">
      <c r="B245" s="148"/>
      <c r="C245" s="138"/>
      <c r="G245" s="61"/>
    </row>
    <row r="246" spans="2:7" s="62" customFormat="1">
      <c r="B246" s="148"/>
      <c r="C246" s="138"/>
      <c r="G246" s="61"/>
    </row>
    <row r="247" spans="2:7" s="62" customFormat="1">
      <c r="B247" s="148"/>
      <c r="C247" s="138"/>
      <c r="G247" s="61"/>
    </row>
    <row r="248" spans="2:7" s="62" customFormat="1">
      <c r="B248" s="148"/>
      <c r="C248" s="138"/>
      <c r="G248" s="61"/>
    </row>
    <row r="249" spans="2:7" s="62" customFormat="1">
      <c r="B249" s="148"/>
      <c r="C249" s="138"/>
      <c r="G249" s="61"/>
    </row>
    <row r="250" spans="2:7" s="62" customFormat="1">
      <c r="B250" s="148"/>
      <c r="C250" s="138"/>
      <c r="G250" s="61"/>
    </row>
    <row r="251" spans="2:7" s="62" customFormat="1">
      <c r="B251" s="148"/>
      <c r="C251" s="138"/>
      <c r="G251" s="61"/>
    </row>
    <row r="252" spans="2:7" s="62" customFormat="1">
      <c r="B252" s="148"/>
      <c r="C252" s="138"/>
      <c r="G252" s="61"/>
    </row>
    <row r="253" spans="2:7" s="62" customFormat="1">
      <c r="B253" s="148"/>
      <c r="C253" s="138"/>
      <c r="G253" s="61"/>
    </row>
    <row r="254" spans="2:7" s="62" customFormat="1">
      <c r="B254" s="148"/>
      <c r="C254" s="138"/>
      <c r="G254" s="61"/>
    </row>
    <row r="255" spans="2:7" s="62" customFormat="1">
      <c r="B255" s="148"/>
      <c r="C255" s="138"/>
      <c r="G255" s="61"/>
    </row>
    <row r="256" spans="2:7" s="62" customFormat="1">
      <c r="B256" s="148"/>
      <c r="C256" s="138"/>
      <c r="G256" s="61"/>
    </row>
    <row r="257" spans="2:7" s="62" customFormat="1">
      <c r="B257" s="148"/>
      <c r="C257" s="138"/>
      <c r="G257" s="61"/>
    </row>
    <row r="258" spans="2:7" s="62" customFormat="1">
      <c r="B258" s="148"/>
      <c r="C258" s="138"/>
      <c r="G258" s="61"/>
    </row>
  </sheetData>
  <mergeCells count="31">
    <mergeCell ref="I3:I4"/>
    <mergeCell ref="A7:A22"/>
    <mergeCell ref="B7:B8"/>
    <mergeCell ref="C7:C8"/>
    <mergeCell ref="B9:B12"/>
    <mergeCell ref="C9:C10"/>
    <mergeCell ref="C11:C12"/>
    <mergeCell ref="B13:B17"/>
    <mergeCell ref="C13:C15"/>
    <mergeCell ref="C16:C17"/>
    <mergeCell ref="A3:A5"/>
    <mergeCell ref="B3:B5"/>
    <mergeCell ref="C3:C5"/>
    <mergeCell ref="D3:D5"/>
    <mergeCell ref="E3:G3"/>
    <mergeCell ref="H3:H4"/>
    <mergeCell ref="B18:B22"/>
    <mergeCell ref="C18:C20"/>
    <mergeCell ref="C21:C22"/>
    <mergeCell ref="A23:A24"/>
    <mergeCell ref="A26:A33"/>
    <mergeCell ref="B26:B30"/>
    <mergeCell ref="C26:C28"/>
    <mergeCell ref="C29:C30"/>
    <mergeCell ref="B31:B33"/>
    <mergeCell ref="C31:C33"/>
    <mergeCell ref="A34:A35"/>
    <mergeCell ref="A38:A40"/>
    <mergeCell ref="B38:B40"/>
    <mergeCell ref="C38:C40"/>
    <mergeCell ref="A43:B47"/>
  </mergeCells>
  <dataValidations count="1">
    <dataValidation type="decimal" allowBlank="1" showErrorMessage="1" errorTitle="Ошибка" error="Допускается ввод только неотрицательных чисел!" sqref="H49:H52 JD49:JD52 SZ49:SZ52 ACV49:ACV52 AMR49:AMR52 AWN49:AWN52 BGJ49:BGJ52 BQF49:BQF52 CAB49:CAB52 CJX49:CJX52 CTT49:CTT52 DDP49:DDP52 DNL49:DNL52 DXH49:DXH52 EHD49:EHD52 EQZ49:EQZ52 FAV49:FAV52 FKR49:FKR52 FUN49:FUN52 GEJ49:GEJ52 GOF49:GOF52 GYB49:GYB52 HHX49:HHX52 HRT49:HRT52 IBP49:IBP52 ILL49:ILL52 IVH49:IVH52 JFD49:JFD52 JOZ49:JOZ52 JYV49:JYV52 KIR49:KIR52 KSN49:KSN52 LCJ49:LCJ52 LMF49:LMF52 LWB49:LWB52 MFX49:MFX52 MPT49:MPT52 MZP49:MZP52 NJL49:NJL52 NTH49:NTH52 ODD49:ODD52 OMZ49:OMZ52 OWV49:OWV52 PGR49:PGR52 PQN49:PQN52 QAJ49:QAJ52 QKF49:QKF52 QUB49:QUB52 RDX49:RDX52 RNT49:RNT52 RXP49:RXP52 SHL49:SHL52 SRH49:SRH52 TBD49:TBD52 TKZ49:TKZ52 TUV49:TUV52 UER49:UER52 UON49:UON52 UYJ49:UYJ52 VIF49:VIF52 VSB49:VSB52 WBX49:WBX52 WLT49:WLT52 WVP49:WVP52 H65585:H65588 JD65585:JD65588 SZ65585:SZ65588 ACV65585:ACV65588 AMR65585:AMR65588 AWN65585:AWN65588 BGJ65585:BGJ65588 BQF65585:BQF65588 CAB65585:CAB65588 CJX65585:CJX65588 CTT65585:CTT65588 DDP65585:DDP65588 DNL65585:DNL65588 DXH65585:DXH65588 EHD65585:EHD65588 EQZ65585:EQZ65588 FAV65585:FAV65588 FKR65585:FKR65588 FUN65585:FUN65588 GEJ65585:GEJ65588 GOF65585:GOF65588 GYB65585:GYB65588 HHX65585:HHX65588 HRT65585:HRT65588 IBP65585:IBP65588 ILL65585:ILL65588 IVH65585:IVH65588 JFD65585:JFD65588 JOZ65585:JOZ65588 JYV65585:JYV65588 KIR65585:KIR65588 KSN65585:KSN65588 LCJ65585:LCJ65588 LMF65585:LMF65588 LWB65585:LWB65588 MFX65585:MFX65588 MPT65585:MPT65588 MZP65585:MZP65588 NJL65585:NJL65588 NTH65585:NTH65588 ODD65585:ODD65588 OMZ65585:OMZ65588 OWV65585:OWV65588 PGR65585:PGR65588 PQN65585:PQN65588 QAJ65585:QAJ65588 QKF65585:QKF65588 QUB65585:QUB65588 RDX65585:RDX65588 RNT65585:RNT65588 RXP65585:RXP65588 SHL65585:SHL65588 SRH65585:SRH65588 TBD65585:TBD65588 TKZ65585:TKZ65588 TUV65585:TUV65588 UER65585:UER65588 UON65585:UON65588 UYJ65585:UYJ65588 VIF65585:VIF65588 VSB65585:VSB65588 WBX65585:WBX65588 WLT65585:WLT65588 WVP65585:WVP65588 H131121:H131124 JD131121:JD131124 SZ131121:SZ131124 ACV131121:ACV131124 AMR131121:AMR131124 AWN131121:AWN131124 BGJ131121:BGJ131124 BQF131121:BQF131124 CAB131121:CAB131124 CJX131121:CJX131124 CTT131121:CTT131124 DDP131121:DDP131124 DNL131121:DNL131124 DXH131121:DXH131124 EHD131121:EHD131124 EQZ131121:EQZ131124 FAV131121:FAV131124 FKR131121:FKR131124 FUN131121:FUN131124 GEJ131121:GEJ131124 GOF131121:GOF131124 GYB131121:GYB131124 HHX131121:HHX131124 HRT131121:HRT131124 IBP131121:IBP131124 ILL131121:ILL131124 IVH131121:IVH131124 JFD131121:JFD131124 JOZ131121:JOZ131124 JYV131121:JYV131124 KIR131121:KIR131124 KSN131121:KSN131124 LCJ131121:LCJ131124 LMF131121:LMF131124 LWB131121:LWB131124 MFX131121:MFX131124 MPT131121:MPT131124 MZP131121:MZP131124 NJL131121:NJL131124 NTH131121:NTH131124 ODD131121:ODD131124 OMZ131121:OMZ131124 OWV131121:OWV131124 PGR131121:PGR131124 PQN131121:PQN131124 QAJ131121:QAJ131124 QKF131121:QKF131124 QUB131121:QUB131124 RDX131121:RDX131124 RNT131121:RNT131124 RXP131121:RXP131124 SHL131121:SHL131124 SRH131121:SRH131124 TBD131121:TBD131124 TKZ131121:TKZ131124 TUV131121:TUV131124 UER131121:UER131124 UON131121:UON131124 UYJ131121:UYJ131124 VIF131121:VIF131124 VSB131121:VSB131124 WBX131121:WBX131124 WLT131121:WLT131124 WVP131121:WVP131124 H196657:H196660 JD196657:JD196660 SZ196657:SZ196660 ACV196657:ACV196660 AMR196657:AMR196660 AWN196657:AWN196660 BGJ196657:BGJ196660 BQF196657:BQF196660 CAB196657:CAB196660 CJX196657:CJX196660 CTT196657:CTT196660 DDP196657:DDP196660 DNL196657:DNL196660 DXH196657:DXH196660 EHD196657:EHD196660 EQZ196657:EQZ196660 FAV196657:FAV196660 FKR196657:FKR196660 FUN196657:FUN196660 GEJ196657:GEJ196660 GOF196657:GOF196660 GYB196657:GYB196660 HHX196657:HHX196660 HRT196657:HRT196660 IBP196657:IBP196660 ILL196657:ILL196660 IVH196657:IVH196660 JFD196657:JFD196660 JOZ196657:JOZ196660 JYV196657:JYV196660 KIR196657:KIR196660 KSN196657:KSN196660 LCJ196657:LCJ196660 LMF196657:LMF196660 LWB196657:LWB196660 MFX196657:MFX196660 MPT196657:MPT196660 MZP196657:MZP196660 NJL196657:NJL196660 NTH196657:NTH196660 ODD196657:ODD196660 OMZ196657:OMZ196660 OWV196657:OWV196660 PGR196657:PGR196660 PQN196657:PQN196660 QAJ196657:QAJ196660 QKF196657:QKF196660 QUB196657:QUB196660 RDX196657:RDX196660 RNT196657:RNT196660 RXP196657:RXP196660 SHL196657:SHL196660 SRH196657:SRH196660 TBD196657:TBD196660 TKZ196657:TKZ196660 TUV196657:TUV196660 UER196657:UER196660 UON196657:UON196660 UYJ196657:UYJ196660 VIF196657:VIF196660 VSB196657:VSB196660 WBX196657:WBX196660 WLT196657:WLT196660 WVP196657:WVP196660 H262193:H262196 JD262193:JD262196 SZ262193:SZ262196 ACV262193:ACV262196 AMR262193:AMR262196 AWN262193:AWN262196 BGJ262193:BGJ262196 BQF262193:BQF262196 CAB262193:CAB262196 CJX262193:CJX262196 CTT262193:CTT262196 DDP262193:DDP262196 DNL262193:DNL262196 DXH262193:DXH262196 EHD262193:EHD262196 EQZ262193:EQZ262196 FAV262193:FAV262196 FKR262193:FKR262196 FUN262193:FUN262196 GEJ262193:GEJ262196 GOF262193:GOF262196 GYB262193:GYB262196 HHX262193:HHX262196 HRT262193:HRT262196 IBP262193:IBP262196 ILL262193:ILL262196 IVH262193:IVH262196 JFD262193:JFD262196 JOZ262193:JOZ262196 JYV262193:JYV262196 KIR262193:KIR262196 KSN262193:KSN262196 LCJ262193:LCJ262196 LMF262193:LMF262196 LWB262193:LWB262196 MFX262193:MFX262196 MPT262193:MPT262196 MZP262193:MZP262196 NJL262193:NJL262196 NTH262193:NTH262196 ODD262193:ODD262196 OMZ262193:OMZ262196 OWV262193:OWV262196 PGR262193:PGR262196 PQN262193:PQN262196 QAJ262193:QAJ262196 QKF262193:QKF262196 QUB262193:QUB262196 RDX262193:RDX262196 RNT262193:RNT262196 RXP262193:RXP262196 SHL262193:SHL262196 SRH262193:SRH262196 TBD262193:TBD262196 TKZ262193:TKZ262196 TUV262193:TUV262196 UER262193:UER262196 UON262193:UON262196 UYJ262193:UYJ262196 VIF262193:VIF262196 VSB262193:VSB262196 WBX262193:WBX262196 WLT262193:WLT262196 WVP262193:WVP262196 H327729:H327732 JD327729:JD327732 SZ327729:SZ327732 ACV327729:ACV327732 AMR327729:AMR327732 AWN327729:AWN327732 BGJ327729:BGJ327732 BQF327729:BQF327732 CAB327729:CAB327732 CJX327729:CJX327732 CTT327729:CTT327732 DDP327729:DDP327732 DNL327729:DNL327732 DXH327729:DXH327732 EHD327729:EHD327732 EQZ327729:EQZ327732 FAV327729:FAV327732 FKR327729:FKR327732 FUN327729:FUN327732 GEJ327729:GEJ327732 GOF327729:GOF327732 GYB327729:GYB327732 HHX327729:HHX327732 HRT327729:HRT327732 IBP327729:IBP327732 ILL327729:ILL327732 IVH327729:IVH327732 JFD327729:JFD327732 JOZ327729:JOZ327732 JYV327729:JYV327732 KIR327729:KIR327732 KSN327729:KSN327732 LCJ327729:LCJ327732 LMF327729:LMF327732 LWB327729:LWB327732 MFX327729:MFX327732 MPT327729:MPT327732 MZP327729:MZP327732 NJL327729:NJL327732 NTH327729:NTH327732 ODD327729:ODD327732 OMZ327729:OMZ327732 OWV327729:OWV327732 PGR327729:PGR327732 PQN327729:PQN327732 QAJ327729:QAJ327732 QKF327729:QKF327732 QUB327729:QUB327732 RDX327729:RDX327732 RNT327729:RNT327732 RXP327729:RXP327732 SHL327729:SHL327732 SRH327729:SRH327732 TBD327729:TBD327732 TKZ327729:TKZ327732 TUV327729:TUV327732 UER327729:UER327732 UON327729:UON327732 UYJ327729:UYJ327732 VIF327729:VIF327732 VSB327729:VSB327732 WBX327729:WBX327732 WLT327729:WLT327732 WVP327729:WVP327732 H393265:H393268 JD393265:JD393268 SZ393265:SZ393268 ACV393265:ACV393268 AMR393265:AMR393268 AWN393265:AWN393268 BGJ393265:BGJ393268 BQF393265:BQF393268 CAB393265:CAB393268 CJX393265:CJX393268 CTT393265:CTT393268 DDP393265:DDP393268 DNL393265:DNL393268 DXH393265:DXH393268 EHD393265:EHD393268 EQZ393265:EQZ393268 FAV393265:FAV393268 FKR393265:FKR393268 FUN393265:FUN393268 GEJ393265:GEJ393268 GOF393265:GOF393268 GYB393265:GYB393268 HHX393265:HHX393268 HRT393265:HRT393268 IBP393265:IBP393268 ILL393265:ILL393268 IVH393265:IVH393268 JFD393265:JFD393268 JOZ393265:JOZ393268 JYV393265:JYV393268 KIR393265:KIR393268 KSN393265:KSN393268 LCJ393265:LCJ393268 LMF393265:LMF393268 LWB393265:LWB393268 MFX393265:MFX393268 MPT393265:MPT393268 MZP393265:MZP393268 NJL393265:NJL393268 NTH393265:NTH393268 ODD393265:ODD393268 OMZ393265:OMZ393268 OWV393265:OWV393268 PGR393265:PGR393268 PQN393265:PQN393268 QAJ393265:QAJ393268 QKF393265:QKF393268 QUB393265:QUB393268 RDX393265:RDX393268 RNT393265:RNT393268 RXP393265:RXP393268 SHL393265:SHL393268 SRH393265:SRH393268 TBD393265:TBD393268 TKZ393265:TKZ393268 TUV393265:TUV393268 UER393265:UER393268 UON393265:UON393268 UYJ393265:UYJ393268 VIF393265:VIF393268 VSB393265:VSB393268 WBX393265:WBX393268 WLT393265:WLT393268 WVP393265:WVP393268 H458801:H458804 JD458801:JD458804 SZ458801:SZ458804 ACV458801:ACV458804 AMR458801:AMR458804 AWN458801:AWN458804 BGJ458801:BGJ458804 BQF458801:BQF458804 CAB458801:CAB458804 CJX458801:CJX458804 CTT458801:CTT458804 DDP458801:DDP458804 DNL458801:DNL458804 DXH458801:DXH458804 EHD458801:EHD458804 EQZ458801:EQZ458804 FAV458801:FAV458804 FKR458801:FKR458804 FUN458801:FUN458804 GEJ458801:GEJ458804 GOF458801:GOF458804 GYB458801:GYB458804 HHX458801:HHX458804 HRT458801:HRT458804 IBP458801:IBP458804 ILL458801:ILL458804 IVH458801:IVH458804 JFD458801:JFD458804 JOZ458801:JOZ458804 JYV458801:JYV458804 KIR458801:KIR458804 KSN458801:KSN458804 LCJ458801:LCJ458804 LMF458801:LMF458804 LWB458801:LWB458804 MFX458801:MFX458804 MPT458801:MPT458804 MZP458801:MZP458804 NJL458801:NJL458804 NTH458801:NTH458804 ODD458801:ODD458804 OMZ458801:OMZ458804 OWV458801:OWV458804 PGR458801:PGR458804 PQN458801:PQN458804 QAJ458801:QAJ458804 QKF458801:QKF458804 QUB458801:QUB458804 RDX458801:RDX458804 RNT458801:RNT458804 RXP458801:RXP458804 SHL458801:SHL458804 SRH458801:SRH458804 TBD458801:TBD458804 TKZ458801:TKZ458804 TUV458801:TUV458804 UER458801:UER458804 UON458801:UON458804 UYJ458801:UYJ458804 VIF458801:VIF458804 VSB458801:VSB458804 WBX458801:WBX458804 WLT458801:WLT458804 WVP458801:WVP458804 H524337:H524340 JD524337:JD524340 SZ524337:SZ524340 ACV524337:ACV524340 AMR524337:AMR524340 AWN524337:AWN524340 BGJ524337:BGJ524340 BQF524337:BQF524340 CAB524337:CAB524340 CJX524337:CJX524340 CTT524337:CTT524340 DDP524337:DDP524340 DNL524337:DNL524340 DXH524337:DXH524340 EHD524337:EHD524340 EQZ524337:EQZ524340 FAV524337:FAV524340 FKR524337:FKR524340 FUN524337:FUN524340 GEJ524337:GEJ524340 GOF524337:GOF524340 GYB524337:GYB524340 HHX524337:HHX524340 HRT524337:HRT524340 IBP524337:IBP524340 ILL524337:ILL524340 IVH524337:IVH524340 JFD524337:JFD524340 JOZ524337:JOZ524340 JYV524337:JYV524340 KIR524337:KIR524340 KSN524337:KSN524340 LCJ524337:LCJ524340 LMF524337:LMF524340 LWB524337:LWB524340 MFX524337:MFX524340 MPT524337:MPT524340 MZP524337:MZP524340 NJL524337:NJL524340 NTH524337:NTH524340 ODD524337:ODD524340 OMZ524337:OMZ524340 OWV524337:OWV524340 PGR524337:PGR524340 PQN524337:PQN524340 QAJ524337:QAJ524340 QKF524337:QKF524340 QUB524337:QUB524340 RDX524337:RDX524340 RNT524337:RNT524340 RXP524337:RXP524340 SHL524337:SHL524340 SRH524337:SRH524340 TBD524337:TBD524340 TKZ524337:TKZ524340 TUV524337:TUV524340 UER524337:UER524340 UON524337:UON524340 UYJ524337:UYJ524340 VIF524337:VIF524340 VSB524337:VSB524340 WBX524337:WBX524340 WLT524337:WLT524340 WVP524337:WVP524340 H589873:H589876 JD589873:JD589876 SZ589873:SZ589876 ACV589873:ACV589876 AMR589873:AMR589876 AWN589873:AWN589876 BGJ589873:BGJ589876 BQF589873:BQF589876 CAB589873:CAB589876 CJX589873:CJX589876 CTT589873:CTT589876 DDP589873:DDP589876 DNL589873:DNL589876 DXH589873:DXH589876 EHD589873:EHD589876 EQZ589873:EQZ589876 FAV589873:FAV589876 FKR589873:FKR589876 FUN589873:FUN589876 GEJ589873:GEJ589876 GOF589873:GOF589876 GYB589873:GYB589876 HHX589873:HHX589876 HRT589873:HRT589876 IBP589873:IBP589876 ILL589873:ILL589876 IVH589873:IVH589876 JFD589873:JFD589876 JOZ589873:JOZ589876 JYV589873:JYV589876 KIR589873:KIR589876 KSN589873:KSN589876 LCJ589873:LCJ589876 LMF589873:LMF589876 LWB589873:LWB589876 MFX589873:MFX589876 MPT589873:MPT589876 MZP589873:MZP589876 NJL589873:NJL589876 NTH589873:NTH589876 ODD589873:ODD589876 OMZ589873:OMZ589876 OWV589873:OWV589876 PGR589873:PGR589876 PQN589873:PQN589876 QAJ589873:QAJ589876 QKF589873:QKF589876 QUB589873:QUB589876 RDX589873:RDX589876 RNT589873:RNT589876 RXP589873:RXP589876 SHL589873:SHL589876 SRH589873:SRH589876 TBD589873:TBD589876 TKZ589873:TKZ589876 TUV589873:TUV589876 UER589873:UER589876 UON589873:UON589876 UYJ589873:UYJ589876 VIF589873:VIF589876 VSB589873:VSB589876 WBX589873:WBX589876 WLT589873:WLT589876 WVP589873:WVP589876 H655409:H655412 JD655409:JD655412 SZ655409:SZ655412 ACV655409:ACV655412 AMR655409:AMR655412 AWN655409:AWN655412 BGJ655409:BGJ655412 BQF655409:BQF655412 CAB655409:CAB655412 CJX655409:CJX655412 CTT655409:CTT655412 DDP655409:DDP655412 DNL655409:DNL655412 DXH655409:DXH655412 EHD655409:EHD655412 EQZ655409:EQZ655412 FAV655409:FAV655412 FKR655409:FKR655412 FUN655409:FUN655412 GEJ655409:GEJ655412 GOF655409:GOF655412 GYB655409:GYB655412 HHX655409:HHX655412 HRT655409:HRT655412 IBP655409:IBP655412 ILL655409:ILL655412 IVH655409:IVH655412 JFD655409:JFD655412 JOZ655409:JOZ655412 JYV655409:JYV655412 KIR655409:KIR655412 KSN655409:KSN655412 LCJ655409:LCJ655412 LMF655409:LMF655412 LWB655409:LWB655412 MFX655409:MFX655412 MPT655409:MPT655412 MZP655409:MZP655412 NJL655409:NJL655412 NTH655409:NTH655412 ODD655409:ODD655412 OMZ655409:OMZ655412 OWV655409:OWV655412 PGR655409:PGR655412 PQN655409:PQN655412 QAJ655409:QAJ655412 QKF655409:QKF655412 QUB655409:QUB655412 RDX655409:RDX655412 RNT655409:RNT655412 RXP655409:RXP655412 SHL655409:SHL655412 SRH655409:SRH655412 TBD655409:TBD655412 TKZ655409:TKZ655412 TUV655409:TUV655412 UER655409:UER655412 UON655409:UON655412 UYJ655409:UYJ655412 VIF655409:VIF655412 VSB655409:VSB655412 WBX655409:WBX655412 WLT655409:WLT655412 WVP655409:WVP655412 H720945:H720948 JD720945:JD720948 SZ720945:SZ720948 ACV720945:ACV720948 AMR720945:AMR720948 AWN720945:AWN720948 BGJ720945:BGJ720948 BQF720945:BQF720948 CAB720945:CAB720948 CJX720945:CJX720948 CTT720945:CTT720948 DDP720945:DDP720948 DNL720945:DNL720948 DXH720945:DXH720948 EHD720945:EHD720948 EQZ720945:EQZ720948 FAV720945:FAV720948 FKR720945:FKR720948 FUN720945:FUN720948 GEJ720945:GEJ720948 GOF720945:GOF720948 GYB720945:GYB720948 HHX720945:HHX720948 HRT720945:HRT720948 IBP720945:IBP720948 ILL720945:ILL720948 IVH720945:IVH720948 JFD720945:JFD720948 JOZ720945:JOZ720948 JYV720945:JYV720948 KIR720945:KIR720948 KSN720945:KSN720948 LCJ720945:LCJ720948 LMF720945:LMF720948 LWB720945:LWB720948 MFX720945:MFX720948 MPT720945:MPT720948 MZP720945:MZP720948 NJL720945:NJL720948 NTH720945:NTH720948 ODD720945:ODD720948 OMZ720945:OMZ720948 OWV720945:OWV720948 PGR720945:PGR720948 PQN720945:PQN720948 QAJ720945:QAJ720948 QKF720945:QKF720948 QUB720945:QUB720948 RDX720945:RDX720948 RNT720945:RNT720948 RXP720945:RXP720948 SHL720945:SHL720948 SRH720945:SRH720948 TBD720945:TBD720948 TKZ720945:TKZ720948 TUV720945:TUV720948 UER720945:UER720948 UON720945:UON720948 UYJ720945:UYJ720948 VIF720945:VIF720948 VSB720945:VSB720948 WBX720945:WBX720948 WLT720945:WLT720948 WVP720945:WVP720948 H786481:H786484 JD786481:JD786484 SZ786481:SZ786484 ACV786481:ACV786484 AMR786481:AMR786484 AWN786481:AWN786484 BGJ786481:BGJ786484 BQF786481:BQF786484 CAB786481:CAB786484 CJX786481:CJX786484 CTT786481:CTT786484 DDP786481:DDP786484 DNL786481:DNL786484 DXH786481:DXH786484 EHD786481:EHD786484 EQZ786481:EQZ786484 FAV786481:FAV786484 FKR786481:FKR786484 FUN786481:FUN786484 GEJ786481:GEJ786484 GOF786481:GOF786484 GYB786481:GYB786484 HHX786481:HHX786484 HRT786481:HRT786484 IBP786481:IBP786484 ILL786481:ILL786484 IVH786481:IVH786484 JFD786481:JFD786484 JOZ786481:JOZ786484 JYV786481:JYV786484 KIR786481:KIR786484 KSN786481:KSN786484 LCJ786481:LCJ786484 LMF786481:LMF786484 LWB786481:LWB786484 MFX786481:MFX786484 MPT786481:MPT786484 MZP786481:MZP786484 NJL786481:NJL786484 NTH786481:NTH786484 ODD786481:ODD786484 OMZ786481:OMZ786484 OWV786481:OWV786484 PGR786481:PGR786484 PQN786481:PQN786484 QAJ786481:QAJ786484 QKF786481:QKF786484 QUB786481:QUB786484 RDX786481:RDX786484 RNT786481:RNT786484 RXP786481:RXP786484 SHL786481:SHL786484 SRH786481:SRH786484 TBD786481:TBD786484 TKZ786481:TKZ786484 TUV786481:TUV786484 UER786481:UER786484 UON786481:UON786484 UYJ786481:UYJ786484 VIF786481:VIF786484 VSB786481:VSB786484 WBX786481:WBX786484 WLT786481:WLT786484 WVP786481:WVP786484 H852017:H852020 JD852017:JD852020 SZ852017:SZ852020 ACV852017:ACV852020 AMR852017:AMR852020 AWN852017:AWN852020 BGJ852017:BGJ852020 BQF852017:BQF852020 CAB852017:CAB852020 CJX852017:CJX852020 CTT852017:CTT852020 DDP852017:DDP852020 DNL852017:DNL852020 DXH852017:DXH852020 EHD852017:EHD852020 EQZ852017:EQZ852020 FAV852017:FAV852020 FKR852017:FKR852020 FUN852017:FUN852020 GEJ852017:GEJ852020 GOF852017:GOF852020 GYB852017:GYB852020 HHX852017:HHX852020 HRT852017:HRT852020 IBP852017:IBP852020 ILL852017:ILL852020 IVH852017:IVH852020 JFD852017:JFD852020 JOZ852017:JOZ852020 JYV852017:JYV852020 KIR852017:KIR852020 KSN852017:KSN852020 LCJ852017:LCJ852020 LMF852017:LMF852020 LWB852017:LWB852020 MFX852017:MFX852020 MPT852017:MPT852020 MZP852017:MZP852020 NJL852017:NJL852020 NTH852017:NTH852020 ODD852017:ODD852020 OMZ852017:OMZ852020 OWV852017:OWV852020 PGR852017:PGR852020 PQN852017:PQN852020 QAJ852017:QAJ852020 QKF852017:QKF852020 QUB852017:QUB852020 RDX852017:RDX852020 RNT852017:RNT852020 RXP852017:RXP852020 SHL852017:SHL852020 SRH852017:SRH852020 TBD852017:TBD852020 TKZ852017:TKZ852020 TUV852017:TUV852020 UER852017:UER852020 UON852017:UON852020 UYJ852017:UYJ852020 VIF852017:VIF852020 VSB852017:VSB852020 WBX852017:WBX852020 WLT852017:WLT852020 WVP852017:WVP852020 H917553:H917556 JD917553:JD917556 SZ917553:SZ917556 ACV917553:ACV917556 AMR917553:AMR917556 AWN917553:AWN917556 BGJ917553:BGJ917556 BQF917553:BQF917556 CAB917553:CAB917556 CJX917553:CJX917556 CTT917553:CTT917556 DDP917553:DDP917556 DNL917553:DNL917556 DXH917553:DXH917556 EHD917553:EHD917556 EQZ917553:EQZ917556 FAV917553:FAV917556 FKR917553:FKR917556 FUN917553:FUN917556 GEJ917553:GEJ917556 GOF917553:GOF917556 GYB917553:GYB917556 HHX917553:HHX917556 HRT917553:HRT917556 IBP917553:IBP917556 ILL917553:ILL917556 IVH917553:IVH917556 JFD917553:JFD917556 JOZ917553:JOZ917556 JYV917553:JYV917556 KIR917553:KIR917556 KSN917553:KSN917556 LCJ917553:LCJ917556 LMF917553:LMF917556 LWB917553:LWB917556 MFX917553:MFX917556 MPT917553:MPT917556 MZP917553:MZP917556 NJL917553:NJL917556 NTH917553:NTH917556 ODD917553:ODD917556 OMZ917553:OMZ917556 OWV917553:OWV917556 PGR917553:PGR917556 PQN917553:PQN917556 QAJ917553:QAJ917556 QKF917553:QKF917556 QUB917553:QUB917556 RDX917553:RDX917556 RNT917553:RNT917556 RXP917553:RXP917556 SHL917553:SHL917556 SRH917553:SRH917556 TBD917553:TBD917556 TKZ917553:TKZ917556 TUV917553:TUV917556 UER917553:UER917556 UON917553:UON917556 UYJ917553:UYJ917556 VIF917553:VIF917556 VSB917553:VSB917556 WBX917553:WBX917556 WLT917553:WLT917556 WVP917553:WVP917556 H983089:H983092 JD983089:JD983092 SZ983089:SZ983092 ACV983089:ACV983092 AMR983089:AMR983092 AWN983089:AWN983092 BGJ983089:BGJ983092 BQF983089:BQF983092 CAB983089:CAB983092 CJX983089:CJX983092 CTT983089:CTT983092 DDP983089:DDP983092 DNL983089:DNL983092 DXH983089:DXH983092 EHD983089:EHD983092 EQZ983089:EQZ983092 FAV983089:FAV983092 FKR983089:FKR983092 FUN983089:FUN983092 GEJ983089:GEJ983092 GOF983089:GOF983092 GYB983089:GYB983092 HHX983089:HHX983092 HRT983089:HRT983092 IBP983089:IBP983092 ILL983089:ILL983092 IVH983089:IVH983092 JFD983089:JFD983092 JOZ983089:JOZ983092 JYV983089:JYV983092 KIR983089:KIR983092 KSN983089:KSN983092 LCJ983089:LCJ983092 LMF983089:LMF983092 LWB983089:LWB983092 MFX983089:MFX983092 MPT983089:MPT983092 MZP983089:MZP983092 NJL983089:NJL983092 NTH983089:NTH983092 ODD983089:ODD983092 OMZ983089:OMZ983092 OWV983089:OWV983092 PGR983089:PGR983092 PQN983089:PQN983092 QAJ983089:QAJ983092 QKF983089:QKF983092 QUB983089:QUB983092 RDX983089:RDX983092 RNT983089:RNT983092 RXP983089:RXP983092 SHL983089:SHL983092 SRH983089:SRH983092 TBD983089:TBD983092 TKZ983089:TKZ983092 TUV983089:TUV983092 UER983089:UER983092 UON983089:UON983092 UYJ983089:UYJ983092 VIF983089:VIF983092 VSB983089:VSB983092 WBX983089:WBX983092 WLT983089:WLT983092 WVP983089:WVP983092">
      <formula1>0</formula1>
      <formula2>9.99999999999999E+23</formula2>
    </dataValidation>
  </dataValidations>
  <pageMargins left="0.59055118110236227" right="0.19685039370078741" top="0.19685039370078741" bottom="0.19685039370078741" header="0.31496062992125984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C1:N318"/>
  <sheetViews>
    <sheetView topLeftCell="C2" workbookViewId="0">
      <selection activeCell="C2" sqref="A1:XFD1048576"/>
    </sheetView>
  </sheetViews>
  <sheetFormatPr defaultRowHeight="15" outlineLevelCol="1"/>
  <cols>
    <col min="1" max="2" width="0" style="43" hidden="1" customWidth="1"/>
    <col min="3" max="3" width="6.7109375" style="43" customWidth="1"/>
    <col min="4" max="4" width="24.42578125" style="121" customWidth="1"/>
    <col min="5" max="5" width="14.85546875" style="121" customWidth="1" outlineLevel="1"/>
    <col min="6" max="6" width="13.85546875" style="122" customWidth="1"/>
    <col min="7" max="7" width="14" style="43" customWidth="1"/>
    <col min="8" max="8" width="13.5703125" style="43" customWidth="1"/>
    <col min="9" max="9" width="13.7109375" style="43" customWidth="1"/>
    <col min="10" max="10" width="9.140625" style="43"/>
    <col min="11" max="12" width="13.5703125" style="43" customWidth="1"/>
    <col min="13" max="256" width="9.140625" style="43"/>
    <col min="257" max="258" width="0" style="43" hidden="1" customWidth="1"/>
    <col min="259" max="259" width="6.7109375" style="43" customWidth="1"/>
    <col min="260" max="260" width="24.42578125" style="43" customWidth="1"/>
    <col min="261" max="261" width="14.85546875" style="43" customWidth="1"/>
    <col min="262" max="262" width="13.85546875" style="43" customWidth="1"/>
    <col min="263" max="263" width="14" style="43" customWidth="1"/>
    <col min="264" max="264" width="13.5703125" style="43" customWidth="1"/>
    <col min="265" max="266" width="9.140625" style="43"/>
    <col min="267" max="268" width="13.5703125" style="43" customWidth="1"/>
    <col min="269" max="512" width="9.140625" style="43"/>
    <col min="513" max="514" width="0" style="43" hidden="1" customWidth="1"/>
    <col min="515" max="515" width="6.7109375" style="43" customWidth="1"/>
    <col min="516" max="516" width="24.42578125" style="43" customWidth="1"/>
    <col min="517" max="517" width="14.85546875" style="43" customWidth="1"/>
    <col min="518" max="518" width="13.85546875" style="43" customWidth="1"/>
    <col min="519" max="519" width="14" style="43" customWidth="1"/>
    <col min="520" max="520" width="13.5703125" style="43" customWidth="1"/>
    <col min="521" max="522" width="9.140625" style="43"/>
    <col min="523" max="524" width="13.5703125" style="43" customWidth="1"/>
    <col min="525" max="768" width="9.140625" style="43"/>
    <col min="769" max="770" width="0" style="43" hidden="1" customWidth="1"/>
    <col min="771" max="771" width="6.7109375" style="43" customWidth="1"/>
    <col min="772" max="772" width="24.42578125" style="43" customWidth="1"/>
    <col min="773" max="773" width="14.85546875" style="43" customWidth="1"/>
    <col min="774" max="774" width="13.85546875" style="43" customWidth="1"/>
    <col min="775" max="775" width="14" style="43" customWidth="1"/>
    <col min="776" max="776" width="13.5703125" style="43" customWidth="1"/>
    <col min="777" max="778" width="9.140625" style="43"/>
    <col min="779" max="780" width="13.5703125" style="43" customWidth="1"/>
    <col min="781" max="1024" width="9.140625" style="43"/>
    <col min="1025" max="1026" width="0" style="43" hidden="1" customWidth="1"/>
    <col min="1027" max="1027" width="6.7109375" style="43" customWidth="1"/>
    <col min="1028" max="1028" width="24.42578125" style="43" customWidth="1"/>
    <col min="1029" max="1029" width="14.85546875" style="43" customWidth="1"/>
    <col min="1030" max="1030" width="13.85546875" style="43" customWidth="1"/>
    <col min="1031" max="1031" width="14" style="43" customWidth="1"/>
    <col min="1032" max="1032" width="13.5703125" style="43" customWidth="1"/>
    <col min="1033" max="1034" width="9.140625" style="43"/>
    <col min="1035" max="1036" width="13.5703125" style="43" customWidth="1"/>
    <col min="1037" max="1280" width="9.140625" style="43"/>
    <col min="1281" max="1282" width="0" style="43" hidden="1" customWidth="1"/>
    <col min="1283" max="1283" width="6.7109375" style="43" customWidth="1"/>
    <col min="1284" max="1284" width="24.42578125" style="43" customWidth="1"/>
    <col min="1285" max="1285" width="14.85546875" style="43" customWidth="1"/>
    <col min="1286" max="1286" width="13.85546875" style="43" customWidth="1"/>
    <col min="1287" max="1287" width="14" style="43" customWidth="1"/>
    <col min="1288" max="1288" width="13.5703125" style="43" customWidth="1"/>
    <col min="1289" max="1290" width="9.140625" style="43"/>
    <col min="1291" max="1292" width="13.5703125" style="43" customWidth="1"/>
    <col min="1293" max="1536" width="9.140625" style="43"/>
    <col min="1537" max="1538" width="0" style="43" hidden="1" customWidth="1"/>
    <col min="1539" max="1539" width="6.7109375" style="43" customWidth="1"/>
    <col min="1540" max="1540" width="24.42578125" style="43" customWidth="1"/>
    <col min="1541" max="1541" width="14.85546875" style="43" customWidth="1"/>
    <col min="1542" max="1542" width="13.85546875" style="43" customWidth="1"/>
    <col min="1543" max="1543" width="14" style="43" customWidth="1"/>
    <col min="1544" max="1544" width="13.5703125" style="43" customWidth="1"/>
    <col min="1545" max="1546" width="9.140625" style="43"/>
    <col min="1547" max="1548" width="13.5703125" style="43" customWidth="1"/>
    <col min="1549" max="1792" width="9.140625" style="43"/>
    <col min="1793" max="1794" width="0" style="43" hidden="1" customWidth="1"/>
    <col min="1795" max="1795" width="6.7109375" style="43" customWidth="1"/>
    <col min="1796" max="1796" width="24.42578125" style="43" customWidth="1"/>
    <col min="1797" max="1797" width="14.85546875" style="43" customWidth="1"/>
    <col min="1798" max="1798" width="13.85546875" style="43" customWidth="1"/>
    <col min="1799" max="1799" width="14" style="43" customWidth="1"/>
    <col min="1800" max="1800" width="13.5703125" style="43" customWidth="1"/>
    <col min="1801" max="1802" width="9.140625" style="43"/>
    <col min="1803" max="1804" width="13.5703125" style="43" customWidth="1"/>
    <col min="1805" max="2048" width="9.140625" style="43"/>
    <col min="2049" max="2050" width="0" style="43" hidden="1" customWidth="1"/>
    <col min="2051" max="2051" width="6.7109375" style="43" customWidth="1"/>
    <col min="2052" max="2052" width="24.42578125" style="43" customWidth="1"/>
    <col min="2053" max="2053" width="14.85546875" style="43" customWidth="1"/>
    <col min="2054" max="2054" width="13.85546875" style="43" customWidth="1"/>
    <col min="2055" max="2055" width="14" style="43" customWidth="1"/>
    <col min="2056" max="2056" width="13.5703125" style="43" customWidth="1"/>
    <col min="2057" max="2058" width="9.140625" style="43"/>
    <col min="2059" max="2060" width="13.5703125" style="43" customWidth="1"/>
    <col min="2061" max="2304" width="9.140625" style="43"/>
    <col min="2305" max="2306" width="0" style="43" hidden="1" customWidth="1"/>
    <col min="2307" max="2307" width="6.7109375" style="43" customWidth="1"/>
    <col min="2308" max="2308" width="24.42578125" style="43" customWidth="1"/>
    <col min="2309" max="2309" width="14.85546875" style="43" customWidth="1"/>
    <col min="2310" max="2310" width="13.85546875" style="43" customWidth="1"/>
    <col min="2311" max="2311" width="14" style="43" customWidth="1"/>
    <col min="2312" max="2312" width="13.5703125" style="43" customWidth="1"/>
    <col min="2313" max="2314" width="9.140625" style="43"/>
    <col min="2315" max="2316" width="13.5703125" style="43" customWidth="1"/>
    <col min="2317" max="2560" width="9.140625" style="43"/>
    <col min="2561" max="2562" width="0" style="43" hidden="1" customWidth="1"/>
    <col min="2563" max="2563" width="6.7109375" style="43" customWidth="1"/>
    <col min="2564" max="2564" width="24.42578125" style="43" customWidth="1"/>
    <col min="2565" max="2565" width="14.85546875" style="43" customWidth="1"/>
    <col min="2566" max="2566" width="13.85546875" style="43" customWidth="1"/>
    <col min="2567" max="2567" width="14" style="43" customWidth="1"/>
    <col min="2568" max="2568" width="13.5703125" style="43" customWidth="1"/>
    <col min="2569" max="2570" width="9.140625" style="43"/>
    <col min="2571" max="2572" width="13.5703125" style="43" customWidth="1"/>
    <col min="2573" max="2816" width="9.140625" style="43"/>
    <col min="2817" max="2818" width="0" style="43" hidden="1" customWidth="1"/>
    <col min="2819" max="2819" width="6.7109375" style="43" customWidth="1"/>
    <col min="2820" max="2820" width="24.42578125" style="43" customWidth="1"/>
    <col min="2821" max="2821" width="14.85546875" style="43" customWidth="1"/>
    <col min="2822" max="2822" width="13.85546875" style="43" customWidth="1"/>
    <col min="2823" max="2823" width="14" style="43" customWidth="1"/>
    <col min="2824" max="2824" width="13.5703125" style="43" customWidth="1"/>
    <col min="2825" max="2826" width="9.140625" style="43"/>
    <col min="2827" max="2828" width="13.5703125" style="43" customWidth="1"/>
    <col min="2829" max="3072" width="9.140625" style="43"/>
    <col min="3073" max="3074" width="0" style="43" hidden="1" customWidth="1"/>
    <col min="3075" max="3075" width="6.7109375" style="43" customWidth="1"/>
    <col min="3076" max="3076" width="24.42578125" style="43" customWidth="1"/>
    <col min="3077" max="3077" width="14.85546875" style="43" customWidth="1"/>
    <col min="3078" max="3078" width="13.85546875" style="43" customWidth="1"/>
    <col min="3079" max="3079" width="14" style="43" customWidth="1"/>
    <col min="3080" max="3080" width="13.5703125" style="43" customWidth="1"/>
    <col min="3081" max="3082" width="9.140625" style="43"/>
    <col min="3083" max="3084" width="13.5703125" style="43" customWidth="1"/>
    <col min="3085" max="3328" width="9.140625" style="43"/>
    <col min="3329" max="3330" width="0" style="43" hidden="1" customWidth="1"/>
    <col min="3331" max="3331" width="6.7109375" style="43" customWidth="1"/>
    <col min="3332" max="3332" width="24.42578125" style="43" customWidth="1"/>
    <col min="3333" max="3333" width="14.85546875" style="43" customWidth="1"/>
    <col min="3334" max="3334" width="13.85546875" style="43" customWidth="1"/>
    <col min="3335" max="3335" width="14" style="43" customWidth="1"/>
    <col min="3336" max="3336" width="13.5703125" style="43" customWidth="1"/>
    <col min="3337" max="3338" width="9.140625" style="43"/>
    <col min="3339" max="3340" width="13.5703125" style="43" customWidth="1"/>
    <col min="3341" max="3584" width="9.140625" style="43"/>
    <col min="3585" max="3586" width="0" style="43" hidden="1" customWidth="1"/>
    <col min="3587" max="3587" width="6.7109375" style="43" customWidth="1"/>
    <col min="3588" max="3588" width="24.42578125" style="43" customWidth="1"/>
    <col min="3589" max="3589" width="14.85546875" style="43" customWidth="1"/>
    <col min="3590" max="3590" width="13.85546875" style="43" customWidth="1"/>
    <col min="3591" max="3591" width="14" style="43" customWidth="1"/>
    <col min="3592" max="3592" width="13.5703125" style="43" customWidth="1"/>
    <col min="3593" max="3594" width="9.140625" style="43"/>
    <col min="3595" max="3596" width="13.5703125" style="43" customWidth="1"/>
    <col min="3597" max="3840" width="9.140625" style="43"/>
    <col min="3841" max="3842" width="0" style="43" hidden="1" customWidth="1"/>
    <col min="3843" max="3843" width="6.7109375" style="43" customWidth="1"/>
    <col min="3844" max="3844" width="24.42578125" style="43" customWidth="1"/>
    <col min="3845" max="3845" width="14.85546875" style="43" customWidth="1"/>
    <col min="3846" max="3846" width="13.85546875" style="43" customWidth="1"/>
    <col min="3847" max="3847" width="14" style="43" customWidth="1"/>
    <col min="3848" max="3848" width="13.5703125" style="43" customWidth="1"/>
    <col min="3849" max="3850" width="9.140625" style="43"/>
    <col min="3851" max="3852" width="13.5703125" style="43" customWidth="1"/>
    <col min="3853" max="4096" width="9.140625" style="43"/>
    <col min="4097" max="4098" width="0" style="43" hidden="1" customWidth="1"/>
    <col min="4099" max="4099" width="6.7109375" style="43" customWidth="1"/>
    <col min="4100" max="4100" width="24.42578125" style="43" customWidth="1"/>
    <col min="4101" max="4101" width="14.85546875" style="43" customWidth="1"/>
    <col min="4102" max="4102" width="13.85546875" style="43" customWidth="1"/>
    <col min="4103" max="4103" width="14" style="43" customWidth="1"/>
    <col min="4104" max="4104" width="13.5703125" style="43" customWidth="1"/>
    <col min="4105" max="4106" width="9.140625" style="43"/>
    <col min="4107" max="4108" width="13.5703125" style="43" customWidth="1"/>
    <col min="4109" max="4352" width="9.140625" style="43"/>
    <col min="4353" max="4354" width="0" style="43" hidden="1" customWidth="1"/>
    <col min="4355" max="4355" width="6.7109375" style="43" customWidth="1"/>
    <col min="4356" max="4356" width="24.42578125" style="43" customWidth="1"/>
    <col min="4357" max="4357" width="14.85546875" style="43" customWidth="1"/>
    <col min="4358" max="4358" width="13.85546875" style="43" customWidth="1"/>
    <col min="4359" max="4359" width="14" style="43" customWidth="1"/>
    <col min="4360" max="4360" width="13.5703125" style="43" customWidth="1"/>
    <col min="4361" max="4362" width="9.140625" style="43"/>
    <col min="4363" max="4364" width="13.5703125" style="43" customWidth="1"/>
    <col min="4365" max="4608" width="9.140625" style="43"/>
    <col min="4609" max="4610" width="0" style="43" hidden="1" customWidth="1"/>
    <col min="4611" max="4611" width="6.7109375" style="43" customWidth="1"/>
    <col min="4612" max="4612" width="24.42578125" style="43" customWidth="1"/>
    <col min="4613" max="4613" width="14.85546875" style="43" customWidth="1"/>
    <col min="4614" max="4614" width="13.85546875" style="43" customWidth="1"/>
    <col min="4615" max="4615" width="14" style="43" customWidth="1"/>
    <col min="4616" max="4616" width="13.5703125" style="43" customWidth="1"/>
    <col min="4617" max="4618" width="9.140625" style="43"/>
    <col min="4619" max="4620" width="13.5703125" style="43" customWidth="1"/>
    <col min="4621" max="4864" width="9.140625" style="43"/>
    <col min="4865" max="4866" width="0" style="43" hidden="1" customWidth="1"/>
    <col min="4867" max="4867" width="6.7109375" style="43" customWidth="1"/>
    <col min="4868" max="4868" width="24.42578125" style="43" customWidth="1"/>
    <col min="4869" max="4869" width="14.85546875" style="43" customWidth="1"/>
    <col min="4870" max="4870" width="13.85546875" style="43" customWidth="1"/>
    <col min="4871" max="4871" width="14" style="43" customWidth="1"/>
    <col min="4872" max="4872" width="13.5703125" style="43" customWidth="1"/>
    <col min="4873" max="4874" width="9.140625" style="43"/>
    <col min="4875" max="4876" width="13.5703125" style="43" customWidth="1"/>
    <col min="4877" max="5120" width="9.140625" style="43"/>
    <col min="5121" max="5122" width="0" style="43" hidden="1" customWidth="1"/>
    <col min="5123" max="5123" width="6.7109375" style="43" customWidth="1"/>
    <col min="5124" max="5124" width="24.42578125" style="43" customWidth="1"/>
    <col min="5125" max="5125" width="14.85546875" style="43" customWidth="1"/>
    <col min="5126" max="5126" width="13.85546875" style="43" customWidth="1"/>
    <col min="5127" max="5127" width="14" style="43" customWidth="1"/>
    <col min="5128" max="5128" width="13.5703125" style="43" customWidth="1"/>
    <col min="5129" max="5130" width="9.140625" style="43"/>
    <col min="5131" max="5132" width="13.5703125" style="43" customWidth="1"/>
    <col min="5133" max="5376" width="9.140625" style="43"/>
    <col min="5377" max="5378" width="0" style="43" hidden="1" customWidth="1"/>
    <col min="5379" max="5379" width="6.7109375" style="43" customWidth="1"/>
    <col min="5380" max="5380" width="24.42578125" style="43" customWidth="1"/>
    <col min="5381" max="5381" width="14.85546875" style="43" customWidth="1"/>
    <col min="5382" max="5382" width="13.85546875" style="43" customWidth="1"/>
    <col min="5383" max="5383" width="14" style="43" customWidth="1"/>
    <col min="5384" max="5384" width="13.5703125" style="43" customWidth="1"/>
    <col min="5385" max="5386" width="9.140625" style="43"/>
    <col min="5387" max="5388" width="13.5703125" style="43" customWidth="1"/>
    <col min="5389" max="5632" width="9.140625" style="43"/>
    <col min="5633" max="5634" width="0" style="43" hidden="1" customWidth="1"/>
    <col min="5635" max="5635" width="6.7109375" style="43" customWidth="1"/>
    <col min="5636" max="5636" width="24.42578125" style="43" customWidth="1"/>
    <col min="5637" max="5637" width="14.85546875" style="43" customWidth="1"/>
    <col min="5638" max="5638" width="13.85546875" style="43" customWidth="1"/>
    <col min="5639" max="5639" width="14" style="43" customWidth="1"/>
    <col min="5640" max="5640" width="13.5703125" style="43" customWidth="1"/>
    <col min="5641" max="5642" width="9.140625" style="43"/>
    <col min="5643" max="5644" width="13.5703125" style="43" customWidth="1"/>
    <col min="5645" max="5888" width="9.140625" style="43"/>
    <col min="5889" max="5890" width="0" style="43" hidden="1" customWidth="1"/>
    <col min="5891" max="5891" width="6.7109375" style="43" customWidth="1"/>
    <col min="5892" max="5892" width="24.42578125" style="43" customWidth="1"/>
    <col min="5893" max="5893" width="14.85546875" style="43" customWidth="1"/>
    <col min="5894" max="5894" width="13.85546875" style="43" customWidth="1"/>
    <col min="5895" max="5895" width="14" style="43" customWidth="1"/>
    <col min="5896" max="5896" width="13.5703125" style="43" customWidth="1"/>
    <col min="5897" max="5898" width="9.140625" style="43"/>
    <col min="5899" max="5900" width="13.5703125" style="43" customWidth="1"/>
    <col min="5901" max="6144" width="9.140625" style="43"/>
    <col min="6145" max="6146" width="0" style="43" hidden="1" customWidth="1"/>
    <col min="6147" max="6147" width="6.7109375" style="43" customWidth="1"/>
    <col min="6148" max="6148" width="24.42578125" style="43" customWidth="1"/>
    <col min="6149" max="6149" width="14.85546875" style="43" customWidth="1"/>
    <col min="6150" max="6150" width="13.85546875" style="43" customWidth="1"/>
    <col min="6151" max="6151" width="14" style="43" customWidth="1"/>
    <col min="6152" max="6152" width="13.5703125" style="43" customWidth="1"/>
    <col min="6153" max="6154" width="9.140625" style="43"/>
    <col min="6155" max="6156" width="13.5703125" style="43" customWidth="1"/>
    <col min="6157" max="6400" width="9.140625" style="43"/>
    <col min="6401" max="6402" width="0" style="43" hidden="1" customWidth="1"/>
    <col min="6403" max="6403" width="6.7109375" style="43" customWidth="1"/>
    <col min="6404" max="6404" width="24.42578125" style="43" customWidth="1"/>
    <col min="6405" max="6405" width="14.85546875" style="43" customWidth="1"/>
    <col min="6406" max="6406" width="13.85546875" style="43" customWidth="1"/>
    <col min="6407" max="6407" width="14" style="43" customWidth="1"/>
    <col min="6408" max="6408" width="13.5703125" style="43" customWidth="1"/>
    <col min="6409" max="6410" width="9.140625" style="43"/>
    <col min="6411" max="6412" width="13.5703125" style="43" customWidth="1"/>
    <col min="6413" max="6656" width="9.140625" style="43"/>
    <col min="6657" max="6658" width="0" style="43" hidden="1" customWidth="1"/>
    <col min="6659" max="6659" width="6.7109375" style="43" customWidth="1"/>
    <col min="6660" max="6660" width="24.42578125" style="43" customWidth="1"/>
    <col min="6661" max="6661" width="14.85546875" style="43" customWidth="1"/>
    <col min="6662" max="6662" width="13.85546875" style="43" customWidth="1"/>
    <col min="6663" max="6663" width="14" style="43" customWidth="1"/>
    <col min="6664" max="6664" width="13.5703125" style="43" customWidth="1"/>
    <col min="6665" max="6666" width="9.140625" style="43"/>
    <col min="6667" max="6668" width="13.5703125" style="43" customWidth="1"/>
    <col min="6669" max="6912" width="9.140625" style="43"/>
    <col min="6913" max="6914" width="0" style="43" hidden="1" customWidth="1"/>
    <col min="6915" max="6915" width="6.7109375" style="43" customWidth="1"/>
    <col min="6916" max="6916" width="24.42578125" style="43" customWidth="1"/>
    <col min="6917" max="6917" width="14.85546875" style="43" customWidth="1"/>
    <col min="6918" max="6918" width="13.85546875" style="43" customWidth="1"/>
    <col min="6919" max="6919" width="14" style="43" customWidth="1"/>
    <col min="6920" max="6920" width="13.5703125" style="43" customWidth="1"/>
    <col min="6921" max="6922" width="9.140625" style="43"/>
    <col min="6923" max="6924" width="13.5703125" style="43" customWidth="1"/>
    <col min="6925" max="7168" width="9.140625" style="43"/>
    <col min="7169" max="7170" width="0" style="43" hidden="1" customWidth="1"/>
    <col min="7171" max="7171" width="6.7109375" style="43" customWidth="1"/>
    <col min="7172" max="7172" width="24.42578125" style="43" customWidth="1"/>
    <col min="7173" max="7173" width="14.85546875" style="43" customWidth="1"/>
    <col min="7174" max="7174" width="13.85546875" style="43" customWidth="1"/>
    <col min="7175" max="7175" width="14" style="43" customWidth="1"/>
    <col min="7176" max="7176" width="13.5703125" style="43" customWidth="1"/>
    <col min="7177" max="7178" width="9.140625" style="43"/>
    <col min="7179" max="7180" width="13.5703125" style="43" customWidth="1"/>
    <col min="7181" max="7424" width="9.140625" style="43"/>
    <col min="7425" max="7426" width="0" style="43" hidden="1" customWidth="1"/>
    <col min="7427" max="7427" width="6.7109375" style="43" customWidth="1"/>
    <col min="7428" max="7428" width="24.42578125" style="43" customWidth="1"/>
    <col min="7429" max="7429" width="14.85546875" style="43" customWidth="1"/>
    <col min="7430" max="7430" width="13.85546875" style="43" customWidth="1"/>
    <col min="7431" max="7431" width="14" style="43" customWidth="1"/>
    <col min="7432" max="7432" width="13.5703125" style="43" customWidth="1"/>
    <col min="7433" max="7434" width="9.140625" style="43"/>
    <col min="7435" max="7436" width="13.5703125" style="43" customWidth="1"/>
    <col min="7437" max="7680" width="9.140625" style="43"/>
    <col min="7681" max="7682" width="0" style="43" hidden="1" customWidth="1"/>
    <col min="7683" max="7683" width="6.7109375" style="43" customWidth="1"/>
    <col min="7684" max="7684" width="24.42578125" style="43" customWidth="1"/>
    <col min="7685" max="7685" width="14.85546875" style="43" customWidth="1"/>
    <col min="7686" max="7686" width="13.85546875" style="43" customWidth="1"/>
    <col min="7687" max="7687" width="14" style="43" customWidth="1"/>
    <col min="7688" max="7688" width="13.5703125" style="43" customWidth="1"/>
    <col min="7689" max="7690" width="9.140625" style="43"/>
    <col min="7691" max="7692" width="13.5703125" style="43" customWidth="1"/>
    <col min="7693" max="7936" width="9.140625" style="43"/>
    <col min="7937" max="7938" width="0" style="43" hidden="1" customWidth="1"/>
    <col min="7939" max="7939" width="6.7109375" style="43" customWidth="1"/>
    <col min="7940" max="7940" width="24.42578125" style="43" customWidth="1"/>
    <col min="7941" max="7941" width="14.85546875" style="43" customWidth="1"/>
    <col min="7942" max="7942" width="13.85546875" style="43" customWidth="1"/>
    <col min="7943" max="7943" width="14" style="43" customWidth="1"/>
    <col min="7944" max="7944" width="13.5703125" style="43" customWidth="1"/>
    <col min="7945" max="7946" width="9.140625" style="43"/>
    <col min="7947" max="7948" width="13.5703125" style="43" customWidth="1"/>
    <col min="7949" max="8192" width="9.140625" style="43"/>
    <col min="8193" max="8194" width="0" style="43" hidden="1" customWidth="1"/>
    <col min="8195" max="8195" width="6.7109375" style="43" customWidth="1"/>
    <col min="8196" max="8196" width="24.42578125" style="43" customWidth="1"/>
    <col min="8197" max="8197" width="14.85546875" style="43" customWidth="1"/>
    <col min="8198" max="8198" width="13.85546875" style="43" customWidth="1"/>
    <col min="8199" max="8199" width="14" style="43" customWidth="1"/>
    <col min="8200" max="8200" width="13.5703125" style="43" customWidth="1"/>
    <col min="8201" max="8202" width="9.140625" style="43"/>
    <col min="8203" max="8204" width="13.5703125" style="43" customWidth="1"/>
    <col min="8205" max="8448" width="9.140625" style="43"/>
    <col min="8449" max="8450" width="0" style="43" hidden="1" customWidth="1"/>
    <col min="8451" max="8451" width="6.7109375" style="43" customWidth="1"/>
    <col min="8452" max="8452" width="24.42578125" style="43" customWidth="1"/>
    <col min="8453" max="8453" width="14.85546875" style="43" customWidth="1"/>
    <col min="8454" max="8454" width="13.85546875" style="43" customWidth="1"/>
    <col min="8455" max="8455" width="14" style="43" customWidth="1"/>
    <col min="8456" max="8456" width="13.5703125" style="43" customWidth="1"/>
    <col min="8457" max="8458" width="9.140625" style="43"/>
    <col min="8459" max="8460" width="13.5703125" style="43" customWidth="1"/>
    <col min="8461" max="8704" width="9.140625" style="43"/>
    <col min="8705" max="8706" width="0" style="43" hidden="1" customWidth="1"/>
    <col min="8707" max="8707" width="6.7109375" style="43" customWidth="1"/>
    <col min="8708" max="8708" width="24.42578125" style="43" customWidth="1"/>
    <col min="8709" max="8709" width="14.85546875" style="43" customWidth="1"/>
    <col min="8710" max="8710" width="13.85546875" style="43" customWidth="1"/>
    <col min="8711" max="8711" width="14" style="43" customWidth="1"/>
    <col min="8712" max="8712" width="13.5703125" style="43" customWidth="1"/>
    <col min="8713" max="8714" width="9.140625" style="43"/>
    <col min="8715" max="8716" width="13.5703125" style="43" customWidth="1"/>
    <col min="8717" max="8960" width="9.140625" style="43"/>
    <col min="8961" max="8962" width="0" style="43" hidden="1" customWidth="1"/>
    <col min="8963" max="8963" width="6.7109375" style="43" customWidth="1"/>
    <col min="8964" max="8964" width="24.42578125" style="43" customWidth="1"/>
    <col min="8965" max="8965" width="14.85546875" style="43" customWidth="1"/>
    <col min="8966" max="8966" width="13.85546875" style="43" customWidth="1"/>
    <col min="8967" max="8967" width="14" style="43" customWidth="1"/>
    <col min="8968" max="8968" width="13.5703125" style="43" customWidth="1"/>
    <col min="8969" max="8970" width="9.140625" style="43"/>
    <col min="8971" max="8972" width="13.5703125" style="43" customWidth="1"/>
    <col min="8973" max="9216" width="9.140625" style="43"/>
    <col min="9217" max="9218" width="0" style="43" hidden="1" customWidth="1"/>
    <col min="9219" max="9219" width="6.7109375" style="43" customWidth="1"/>
    <col min="9220" max="9220" width="24.42578125" style="43" customWidth="1"/>
    <col min="9221" max="9221" width="14.85546875" style="43" customWidth="1"/>
    <col min="9222" max="9222" width="13.85546875" style="43" customWidth="1"/>
    <col min="9223" max="9223" width="14" style="43" customWidth="1"/>
    <col min="9224" max="9224" width="13.5703125" style="43" customWidth="1"/>
    <col min="9225" max="9226" width="9.140625" style="43"/>
    <col min="9227" max="9228" width="13.5703125" style="43" customWidth="1"/>
    <col min="9229" max="9472" width="9.140625" style="43"/>
    <col min="9473" max="9474" width="0" style="43" hidden="1" customWidth="1"/>
    <col min="9475" max="9475" width="6.7109375" style="43" customWidth="1"/>
    <col min="9476" max="9476" width="24.42578125" style="43" customWidth="1"/>
    <col min="9477" max="9477" width="14.85546875" style="43" customWidth="1"/>
    <col min="9478" max="9478" width="13.85546875" style="43" customWidth="1"/>
    <col min="9479" max="9479" width="14" style="43" customWidth="1"/>
    <col min="9480" max="9480" width="13.5703125" style="43" customWidth="1"/>
    <col min="9481" max="9482" width="9.140625" style="43"/>
    <col min="9483" max="9484" width="13.5703125" style="43" customWidth="1"/>
    <col min="9485" max="9728" width="9.140625" style="43"/>
    <col min="9729" max="9730" width="0" style="43" hidden="1" customWidth="1"/>
    <col min="9731" max="9731" width="6.7109375" style="43" customWidth="1"/>
    <col min="9732" max="9732" width="24.42578125" style="43" customWidth="1"/>
    <col min="9733" max="9733" width="14.85546875" style="43" customWidth="1"/>
    <col min="9734" max="9734" width="13.85546875" style="43" customWidth="1"/>
    <col min="9735" max="9735" width="14" style="43" customWidth="1"/>
    <col min="9736" max="9736" width="13.5703125" style="43" customWidth="1"/>
    <col min="9737" max="9738" width="9.140625" style="43"/>
    <col min="9739" max="9740" width="13.5703125" style="43" customWidth="1"/>
    <col min="9741" max="9984" width="9.140625" style="43"/>
    <col min="9985" max="9986" width="0" style="43" hidden="1" customWidth="1"/>
    <col min="9987" max="9987" width="6.7109375" style="43" customWidth="1"/>
    <col min="9988" max="9988" width="24.42578125" style="43" customWidth="1"/>
    <col min="9989" max="9989" width="14.85546875" style="43" customWidth="1"/>
    <col min="9990" max="9990" width="13.85546875" style="43" customWidth="1"/>
    <col min="9991" max="9991" width="14" style="43" customWidth="1"/>
    <col min="9992" max="9992" width="13.5703125" style="43" customWidth="1"/>
    <col min="9993" max="9994" width="9.140625" style="43"/>
    <col min="9995" max="9996" width="13.5703125" style="43" customWidth="1"/>
    <col min="9997" max="10240" width="9.140625" style="43"/>
    <col min="10241" max="10242" width="0" style="43" hidden="1" customWidth="1"/>
    <col min="10243" max="10243" width="6.7109375" style="43" customWidth="1"/>
    <col min="10244" max="10244" width="24.42578125" style="43" customWidth="1"/>
    <col min="10245" max="10245" width="14.85546875" style="43" customWidth="1"/>
    <col min="10246" max="10246" width="13.85546875" style="43" customWidth="1"/>
    <col min="10247" max="10247" width="14" style="43" customWidth="1"/>
    <col min="10248" max="10248" width="13.5703125" style="43" customWidth="1"/>
    <col min="10249" max="10250" width="9.140625" style="43"/>
    <col min="10251" max="10252" width="13.5703125" style="43" customWidth="1"/>
    <col min="10253" max="10496" width="9.140625" style="43"/>
    <col min="10497" max="10498" width="0" style="43" hidden="1" customWidth="1"/>
    <col min="10499" max="10499" width="6.7109375" style="43" customWidth="1"/>
    <col min="10500" max="10500" width="24.42578125" style="43" customWidth="1"/>
    <col min="10501" max="10501" width="14.85546875" style="43" customWidth="1"/>
    <col min="10502" max="10502" width="13.85546875" style="43" customWidth="1"/>
    <col min="10503" max="10503" width="14" style="43" customWidth="1"/>
    <col min="10504" max="10504" width="13.5703125" style="43" customWidth="1"/>
    <col min="10505" max="10506" width="9.140625" style="43"/>
    <col min="10507" max="10508" width="13.5703125" style="43" customWidth="1"/>
    <col min="10509" max="10752" width="9.140625" style="43"/>
    <col min="10753" max="10754" width="0" style="43" hidden="1" customWidth="1"/>
    <col min="10755" max="10755" width="6.7109375" style="43" customWidth="1"/>
    <col min="10756" max="10756" width="24.42578125" style="43" customWidth="1"/>
    <col min="10757" max="10757" width="14.85546875" style="43" customWidth="1"/>
    <col min="10758" max="10758" width="13.85546875" style="43" customWidth="1"/>
    <col min="10759" max="10759" width="14" style="43" customWidth="1"/>
    <col min="10760" max="10760" width="13.5703125" style="43" customWidth="1"/>
    <col min="10761" max="10762" width="9.140625" style="43"/>
    <col min="10763" max="10764" width="13.5703125" style="43" customWidth="1"/>
    <col min="10765" max="11008" width="9.140625" style="43"/>
    <col min="11009" max="11010" width="0" style="43" hidden="1" customWidth="1"/>
    <col min="11011" max="11011" width="6.7109375" style="43" customWidth="1"/>
    <col min="11012" max="11012" width="24.42578125" style="43" customWidth="1"/>
    <col min="11013" max="11013" width="14.85546875" style="43" customWidth="1"/>
    <col min="11014" max="11014" width="13.85546875" style="43" customWidth="1"/>
    <col min="11015" max="11015" width="14" style="43" customWidth="1"/>
    <col min="11016" max="11016" width="13.5703125" style="43" customWidth="1"/>
    <col min="11017" max="11018" width="9.140625" style="43"/>
    <col min="11019" max="11020" width="13.5703125" style="43" customWidth="1"/>
    <col min="11021" max="11264" width="9.140625" style="43"/>
    <col min="11265" max="11266" width="0" style="43" hidden="1" customWidth="1"/>
    <col min="11267" max="11267" width="6.7109375" style="43" customWidth="1"/>
    <col min="11268" max="11268" width="24.42578125" style="43" customWidth="1"/>
    <col min="11269" max="11269" width="14.85546875" style="43" customWidth="1"/>
    <col min="11270" max="11270" width="13.85546875" style="43" customWidth="1"/>
    <col min="11271" max="11271" width="14" style="43" customWidth="1"/>
    <col min="11272" max="11272" width="13.5703125" style="43" customWidth="1"/>
    <col min="11273" max="11274" width="9.140625" style="43"/>
    <col min="11275" max="11276" width="13.5703125" style="43" customWidth="1"/>
    <col min="11277" max="11520" width="9.140625" style="43"/>
    <col min="11521" max="11522" width="0" style="43" hidden="1" customWidth="1"/>
    <col min="11523" max="11523" width="6.7109375" style="43" customWidth="1"/>
    <col min="11524" max="11524" width="24.42578125" style="43" customWidth="1"/>
    <col min="11525" max="11525" width="14.85546875" style="43" customWidth="1"/>
    <col min="11526" max="11526" width="13.85546875" style="43" customWidth="1"/>
    <col min="11527" max="11527" width="14" style="43" customWidth="1"/>
    <col min="11528" max="11528" width="13.5703125" style="43" customWidth="1"/>
    <col min="11529" max="11530" width="9.140625" style="43"/>
    <col min="11531" max="11532" width="13.5703125" style="43" customWidth="1"/>
    <col min="11533" max="11776" width="9.140625" style="43"/>
    <col min="11777" max="11778" width="0" style="43" hidden="1" customWidth="1"/>
    <col min="11779" max="11779" width="6.7109375" style="43" customWidth="1"/>
    <col min="11780" max="11780" width="24.42578125" style="43" customWidth="1"/>
    <col min="11781" max="11781" width="14.85546875" style="43" customWidth="1"/>
    <col min="11782" max="11782" width="13.85546875" style="43" customWidth="1"/>
    <col min="11783" max="11783" width="14" style="43" customWidth="1"/>
    <col min="11784" max="11784" width="13.5703125" style="43" customWidth="1"/>
    <col min="11785" max="11786" width="9.140625" style="43"/>
    <col min="11787" max="11788" width="13.5703125" style="43" customWidth="1"/>
    <col min="11789" max="12032" width="9.140625" style="43"/>
    <col min="12033" max="12034" width="0" style="43" hidden="1" customWidth="1"/>
    <col min="12035" max="12035" width="6.7109375" style="43" customWidth="1"/>
    <col min="12036" max="12036" width="24.42578125" style="43" customWidth="1"/>
    <col min="12037" max="12037" width="14.85546875" style="43" customWidth="1"/>
    <col min="12038" max="12038" width="13.85546875" style="43" customWidth="1"/>
    <col min="12039" max="12039" width="14" style="43" customWidth="1"/>
    <col min="12040" max="12040" width="13.5703125" style="43" customWidth="1"/>
    <col min="12041" max="12042" width="9.140625" style="43"/>
    <col min="12043" max="12044" width="13.5703125" style="43" customWidth="1"/>
    <col min="12045" max="12288" width="9.140625" style="43"/>
    <col min="12289" max="12290" width="0" style="43" hidden="1" customWidth="1"/>
    <col min="12291" max="12291" width="6.7109375" style="43" customWidth="1"/>
    <col min="12292" max="12292" width="24.42578125" style="43" customWidth="1"/>
    <col min="12293" max="12293" width="14.85546875" style="43" customWidth="1"/>
    <col min="12294" max="12294" width="13.85546875" style="43" customWidth="1"/>
    <col min="12295" max="12295" width="14" style="43" customWidth="1"/>
    <col min="12296" max="12296" width="13.5703125" style="43" customWidth="1"/>
    <col min="12297" max="12298" width="9.140625" style="43"/>
    <col min="12299" max="12300" width="13.5703125" style="43" customWidth="1"/>
    <col min="12301" max="12544" width="9.140625" style="43"/>
    <col min="12545" max="12546" width="0" style="43" hidden="1" customWidth="1"/>
    <col min="12547" max="12547" width="6.7109375" style="43" customWidth="1"/>
    <col min="12548" max="12548" width="24.42578125" style="43" customWidth="1"/>
    <col min="12549" max="12549" width="14.85546875" style="43" customWidth="1"/>
    <col min="12550" max="12550" width="13.85546875" style="43" customWidth="1"/>
    <col min="12551" max="12551" width="14" style="43" customWidth="1"/>
    <col min="12552" max="12552" width="13.5703125" style="43" customWidth="1"/>
    <col min="12553" max="12554" width="9.140625" style="43"/>
    <col min="12555" max="12556" width="13.5703125" style="43" customWidth="1"/>
    <col min="12557" max="12800" width="9.140625" style="43"/>
    <col min="12801" max="12802" width="0" style="43" hidden="1" customWidth="1"/>
    <col min="12803" max="12803" width="6.7109375" style="43" customWidth="1"/>
    <col min="12804" max="12804" width="24.42578125" style="43" customWidth="1"/>
    <col min="12805" max="12805" width="14.85546875" style="43" customWidth="1"/>
    <col min="12806" max="12806" width="13.85546875" style="43" customWidth="1"/>
    <col min="12807" max="12807" width="14" style="43" customWidth="1"/>
    <col min="12808" max="12808" width="13.5703125" style="43" customWidth="1"/>
    <col min="12809" max="12810" width="9.140625" style="43"/>
    <col min="12811" max="12812" width="13.5703125" style="43" customWidth="1"/>
    <col min="12813" max="13056" width="9.140625" style="43"/>
    <col min="13057" max="13058" width="0" style="43" hidden="1" customWidth="1"/>
    <col min="13059" max="13059" width="6.7109375" style="43" customWidth="1"/>
    <col min="13060" max="13060" width="24.42578125" style="43" customWidth="1"/>
    <col min="13061" max="13061" width="14.85546875" style="43" customWidth="1"/>
    <col min="13062" max="13062" width="13.85546875" style="43" customWidth="1"/>
    <col min="13063" max="13063" width="14" style="43" customWidth="1"/>
    <col min="13064" max="13064" width="13.5703125" style="43" customWidth="1"/>
    <col min="13065" max="13066" width="9.140625" style="43"/>
    <col min="13067" max="13068" width="13.5703125" style="43" customWidth="1"/>
    <col min="13069" max="13312" width="9.140625" style="43"/>
    <col min="13313" max="13314" width="0" style="43" hidden="1" customWidth="1"/>
    <col min="13315" max="13315" width="6.7109375" style="43" customWidth="1"/>
    <col min="13316" max="13316" width="24.42578125" style="43" customWidth="1"/>
    <col min="13317" max="13317" width="14.85546875" style="43" customWidth="1"/>
    <col min="13318" max="13318" width="13.85546875" style="43" customWidth="1"/>
    <col min="13319" max="13319" width="14" style="43" customWidth="1"/>
    <col min="13320" max="13320" width="13.5703125" style="43" customWidth="1"/>
    <col min="13321" max="13322" width="9.140625" style="43"/>
    <col min="13323" max="13324" width="13.5703125" style="43" customWidth="1"/>
    <col min="13325" max="13568" width="9.140625" style="43"/>
    <col min="13569" max="13570" width="0" style="43" hidden="1" customWidth="1"/>
    <col min="13571" max="13571" width="6.7109375" style="43" customWidth="1"/>
    <col min="13572" max="13572" width="24.42578125" style="43" customWidth="1"/>
    <col min="13573" max="13573" width="14.85546875" style="43" customWidth="1"/>
    <col min="13574" max="13574" width="13.85546875" style="43" customWidth="1"/>
    <col min="13575" max="13575" width="14" style="43" customWidth="1"/>
    <col min="13576" max="13576" width="13.5703125" style="43" customWidth="1"/>
    <col min="13577" max="13578" width="9.140625" style="43"/>
    <col min="13579" max="13580" width="13.5703125" style="43" customWidth="1"/>
    <col min="13581" max="13824" width="9.140625" style="43"/>
    <col min="13825" max="13826" width="0" style="43" hidden="1" customWidth="1"/>
    <col min="13827" max="13827" width="6.7109375" style="43" customWidth="1"/>
    <col min="13828" max="13828" width="24.42578125" style="43" customWidth="1"/>
    <col min="13829" max="13829" width="14.85546875" style="43" customWidth="1"/>
    <col min="13830" max="13830" width="13.85546875" style="43" customWidth="1"/>
    <col min="13831" max="13831" width="14" style="43" customWidth="1"/>
    <col min="13832" max="13832" width="13.5703125" style="43" customWidth="1"/>
    <col min="13833" max="13834" width="9.140625" style="43"/>
    <col min="13835" max="13836" width="13.5703125" style="43" customWidth="1"/>
    <col min="13837" max="14080" width="9.140625" style="43"/>
    <col min="14081" max="14082" width="0" style="43" hidden="1" customWidth="1"/>
    <col min="14083" max="14083" width="6.7109375" style="43" customWidth="1"/>
    <col min="14084" max="14084" width="24.42578125" style="43" customWidth="1"/>
    <col min="14085" max="14085" width="14.85546875" style="43" customWidth="1"/>
    <col min="14086" max="14086" width="13.85546875" style="43" customWidth="1"/>
    <col min="14087" max="14087" width="14" style="43" customWidth="1"/>
    <col min="14088" max="14088" width="13.5703125" style="43" customWidth="1"/>
    <col min="14089" max="14090" width="9.140625" style="43"/>
    <col min="14091" max="14092" width="13.5703125" style="43" customWidth="1"/>
    <col min="14093" max="14336" width="9.140625" style="43"/>
    <col min="14337" max="14338" width="0" style="43" hidden="1" customWidth="1"/>
    <col min="14339" max="14339" width="6.7109375" style="43" customWidth="1"/>
    <col min="14340" max="14340" width="24.42578125" style="43" customWidth="1"/>
    <col min="14341" max="14341" width="14.85546875" style="43" customWidth="1"/>
    <col min="14342" max="14342" width="13.85546875" style="43" customWidth="1"/>
    <col min="14343" max="14343" width="14" style="43" customWidth="1"/>
    <col min="14344" max="14344" width="13.5703125" style="43" customWidth="1"/>
    <col min="14345" max="14346" width="9.140625" style="43"/>
    <col min="14347" max="14348" width="13.5703125" style="43" customWidth="1"/>
    <col min="14349" max="14592" width="9.140625" style="43"/>
    <col min="14593" max="14594" width="0" style="43" hidden="1" customWidth="1"/>
    <col min="14595" max="14595" width="6.7109375" style="43" customWidth="1"/>
    <col min="14596" max="14596" width="24.42578125" style="43" customWidth="1"/>
    <col min="14597" max="14597" width="14.85546875" style="43" customWidth="1"/>
    <col min="14598" max="14598" width="13.85546875" style="43" customWidth="1"/>
    <col min="14599" max="14599" width="14" style="43" customWidth="1"/>
    <col min="14600" max="14600" width="13.5703125" style="43" customWidth="1"/>
    <col min="14601" max="14602" width="9.140625" style="43"/>
    <col min="14603" max="14604" width="13.5703125" style="43" customWidth="1"/>
    <col min="14605" max="14848" width="9.140625" style="43"/>
    <col min="14849" max="14850" width="0" style="43" hidden="1" customWidth="1"/>
    <col min="14851" max="14851" width="6.7109375" style="43" customWidth="1"/>
    <col min="14852" max="14852" width="24.42578125" style="43" customWidth="1"/>
    <col min="14853" max="14853" width="14.85546875" style="43" customWidth="1"/>
    <col min="14854" max="14854" width="13.85546875" style="43" customWidth="1"/>
    <col min="14855" max="14855" width="14" style="43" customWidth="1"/>
    <col min="14856" max="14856" width="13.5703125" style="43" customWidth="1"/>
    <col min="14857" max="14858" width="9.140625" style="43"/>
    <col min="14859" max="14860" width="13.5703125" style="43" customWidth="1"/>
    <col min="14861" max="15104" width="9.140625" style="43"/>
    <col min="15105" max="15106" width="0" style="43" hidden="1" customWidth="1"/>
    <col min="15107" max="15107" width="6.7109375" style="43" customWidth="1"/>
    <col min="15108" max="15108" width="24.42578125" style="43" customWidth="1"/>
    <col min="15109" max="15109" width="14.85546875" style="43" customWidth="1"/>
    <col min="15110" max="15110" width="13.85546875" style="43" customWidth="1"/>
    <col min="15111" max="15111" width="14" style="43" customWidth="1"/>
    <col min="15112" max="15112" width="13.5703125" style="43" customWidth="1"/>
    <col min="15113" max="15114" width="9.140625" style="43"/>
    <col min="15115" max="15116" width="13.5703125" style="43" customWidth="1"/>
    <col min="15117" max="15360" width="9.140625" style="43"/>
    <col min="15361" max="15362" width="0" style="43" hidden="1" customWidth="1"/>
    <col min="15363" max="15363" width="6.7109375" style="43" customWidth="1"/>
    <col min="15364" max="15364" width="24.42578125" style="43" customWidth="1"/>
    <col min="15365" max="15365" width="14.85546875" style="43" customWidth="1"/>
    <col min="15366" max="15366" width="13.85546875" style="43" customWidth="1"/>
    <col min="15367" max="15367" width="14" style="43" customWidth="1"/>
    <col min="15368" max="15368" width="13.5703125" style="43" customWidth="1"/>
    <col min="15369" max="15370" width="9.140625" style="43"/>
    <col min="15371" max="15372" width="13.5703125" style="43" customWidth="1"/>
    <col min="15373" max="15616" width="9.140625" style="43"/>
    <col min="15617" max="15618" width="0" style="43" hidden="1" customWidth="1"/>
    <col min="15619" max="15619" width="6.7109375" style="43" customWidth="1"/>
    <col min="15620" max="15620" width="24.42578125" style="43" customWidth="1"/>
    <col min="15621" max="15621" width="14.85546875" style="43" customWidth="1"/>
    <col min="15622" max="15622" width="13.85546875" style="43" customWidth="1"/>
    <col min="15623" max="15623" width="14" style="43" customWidth="1"/>
    <col min="15624" max="15624" width="13.5703125" style="43" customWidth="1"/>
    <col min="15625" max="15626" width="9.140625" style="43"/>
    <col min="15627" max="15628" width="13.5703125" style="43" customWidth="1"/>
    <col min="15629" max="15872" width="9.140625" style="43"/>
    <col min="15873" max="15874" width="0" style="43" hidden="1" customWidth="1"/>
    <col min="15875" max="15875" width="6.7109375" style="43" customWidth="1"/>
    <col min="15876" max="15876" width="24.42578125" style="43" customWidth="1"/>
    <col min="15877" max="15877" width="14.85546875" style="43" customWidth="1"/>
    <col min="15878" max="15878" width="13.85546875" style="43" customWidth="1"/>
    <col min="15879" max="15879" width="14" style="43" customWidth="1"/>
    <col min="15880" max="15880" width="13.5703125" style="43" customWidth="1"/>
    <col min="15881" max="15882" width="9.140625" style="43"/>
    <col min="15883" max="15884" width="13.5703125" style="43" customWidth="1"/>
    <col min="15885" max="16128" width="9.140625" style="43"/>
    <col min="16129" max="16130" width="0" style="43" hidden="1" customWidth="1"/>
    <col min="16131" max="16131" width="6.7109375" style="43" customWidth="1"/>
    <col min="16132" max="16132" width="24.42578125" style="43" customWidth="1"/>
    <col min="16133" max="16133" width="14.85546875" style="43" customWidth="1"/>
    <col min="16134" max="16134" width="13.85546875" style="43" customWidth="1"/>
    <col min="16135" max="16135" width="14" style="43" customWidth="1"/>
    <col min="16136" max="16136" width="13.5703125" style="43" customWidth="1"/>
    <col min="16137" max="16138" width="9.140625" style="43"/>
    <col min="16139" max="16140" width="13.5703125" style="43" customWidth="1"/>
    <col min="16141" max="16384" width="9.140625" style="43"/>
  </cols>
  <sheetData>
    <row r="1" spans="3:12" ht="12.75" hidden="1" customHeight="1">
      <c r="C1" s="120"/>
      <c r="D1" s="120"/>
      <c r="G1" s="43" t="s">
        <v>261</v>
      </c>
    </row>
    <row r="2" spans="3:12" ht="15.75" customHeight="1">
      <c r="C2" s="120"/>
      <c r="D2" s="120"/>
    </row>
    <row r="3" spans="3:12" ht="15" customHeight="1">
      <c r="C3" s="123" t="s">
        <v>262</v>
      </c>
      <c r="H3" s="124"/>
      <c r="I3" s="124"/>
      <c r="K3" s="124"/>
      <c r="L3" s="124"/>
    </row>
    <row r="4" spans="3:12">
      <c r="G4" s="125"/>
      <c r="H4" s="125"/>
      <c r="I4" s="125"/>
      <c r="K4" s="125"/>
      <c r="L4" s="125"/>
    </row>
    <row r="5" spans="3:12" ht="16.899999999999999" customHeight="1">
      <c r="C5" s="176" t="s">
        <v>6</v>
      </c>
      <c r="D5" s="182" t="s">
        <v>263</v>
      </c>
      <c r="E5" s="182" t="s">
        <v>264</v>
      </c>
      <c r="F5" s="182" t="s">
        <v>218</v>
      </c>
      <c r="G5" s="183" t="s">
        <v>341</v>
      </c>
      <c r="H5" s="183"/>
      <c r="I5" s="183"/>
      <c r="J5" s="178" t="s">
        <v>265</v>
      </c>
      <c r="K5" s="126"/>
      <c r="L5" s="126"/>
    </row>
    <row r="6" spans="3:12" ht="56.45" customHeight="1">
      <c r="C6" s="176"/>
      <c r="D6" s="182"/>
      <c r="E6" s="182"/>
      <c r="F6" s="182"/>
      <c r="G6" s="88" t="s">
        <v>266</v>
      </c>
      <c r="H6" s="88" t="s">
        <v>267</v>
      </c>
      <c r="I6" s="88" t="s">
        <v>225</v>
      </c>
      <c r="J6" s="189"/>
      <c r="K6" s="88" t="s">
        <v>221</v>
      </c>
      <c r="L6" s="88" t="s">
        <v>222</v>
      </c>
    </row>
    <row r="7" spans="3:12">
      <c r="C7" s="89">
        <v>1</v>
      </c>
      <c r="D7" s="88">
        <v>2</v>
      </c>
      <c r="E7" s="88">
        <v>3</v>
      </c>
      <c r="F7" s="88">
        <v>4</v>
      </c>
      <c r="G7" s="88">
        <v>5</v>
      </c>
      <c r="H7" s="88">
        <v>6</v>
      </c>
      <c r="I7" s="88">
        <v>7</v>
      </c>
      <c r="J7" s="127">
        <v>8</v>
      </c>
      <c r="K7" s="88"/>
      <c r="L7" s="88"/>
    </row>
    <row r="8" spans="3:12">
      <c r="C8" s="176" t="s">
        <v>234</v>
      </c>
      <c r="D8" s="188" t="s">
        <v>268</v>
      </c>
      <c r="E8" s="187" t="s">
        <v>269</v>
      </c>
      <c r="F8" s="128" t="s">
        <v>230</v>
      </c>
      <c r="G8" s="129">
        <v>500</v>
      </c>
      <c r="H8" s="45">
        <f>K8+L8</f>
        <v>0</v>
      </c>
      <c r="I8" s="47">
        <f t="shared" ref="I8:I47" si="0">G8*H8</f>
        <v>0</v>
      </c>
      <c r="J8" s="60"/>
      <c r="K8" s="45"/>
      <c r="L8" s="45"/>
    </row>
    <row r="9" spans="3:12">
      <c r="C9" s="176"/>
      <c r="D9" s="188"/>
      <c r="E9" s="187"/>
      <c r="F9" s="130">
        <v>330</v>
      </c>
      <c r="G9" s="129">
        <v>250</v>
      </c>
      <c r="H9" s="45">
        <f t="shared" ref="H9:H47" si="1">K9+L9</f>
        <v>0</v>
      </c>
      <c r="I9" s="47">
        <f t="shared" si="0"/>
        <v>0</v>
      </c>
      <c r="J9" s="60"/>
      <c r="K9" s="45"/>
      <c r="L9" s="45"/>
    </row>
    <row r="10" spans="3:12">
      <c r="C10" s="176"/>
      <c r="D10" s="188"/>
      <c r="E10" s="187"/>
      <c r="F10" s="49">
        <v>220</v>
      </c>
      <c r="G10" s="129">
        <v>210</v>
      </c>
      <c r="H10" s="45">
        <f t="shared" si="1"/>
        <v>0</v>
      </c>
      <c r="I10" s="47">
        <f t="shared" si="0"/>
        <v>0</v>
      </c>
      <c r="J10" s="60"/>
      <c r="K10" s="45"/>
      <c r="L10" s="45"/>
    </row>
    <row r="11" spans="3:12">
      <c r="C11" s="176"/>
      <c r="D11" s="188"/>
      <c r="E11" s="187"/>
      <c r="F11" s="51" t="s">
        <v>237</v>
      </c>
      <c r="G11" s="129">
        <v>105</v>
      </c>
      <c r="H11" s="45">
        <f t="shared" si="1"/>
        <v>2</v>
      </c>
      <c r="I11" s="47">
        <f t="shared" si="0"/>
        <v>210</v>
      </c>
      <c r="J11" s="60"/>
      <c r="K11" s="45">
        <v>2</v>
      </c>
      <c r="L11" s="45"/>
    </row>
    <row r="12" spans="3:12">
      <c r="C12" s="176"/>
      <c r="D12" s="188"/>
      <c r="E12" s="187"/>
      <c r="F12" s="89">
        <v>35</v>
      </c>
      <c r="G12" s="129">
        <v>75</v>
      </c>
      <c r="H12" s="45">
        <f t="shared" si="1"/>
        <v>0</v>
      </c>
      <c r="I12" s="47">
        <f t="shared" si="0"/>
        <v>0</v>
      </c>
      <c r="J12" s="60"/>
      <c r="K12" s="45"/>
      <c r="L12" s="45"/>
    </row>
    <row r="13" spans="3:12">
      <c r="C13" s="176">
        <v>2</v>
      </c>
      <c r="D13" s="187" t="s">
        <v>270</v>
      </c>
      <c r="E13" s="187" t="s">
        <v>271</v>
      </c>
      <c r="F13" s="89">
        <v>1150</v>
      </c>
      <c r="G13" s="129">
        <v>60</v>
      </c>
      <c r="H13" s="45">
        <f t="shared" si="1"/>
        <v>0</v>
      </c>
      <c r="I13" s="47">
        <f t="shared" si="0"/>
        <v>0</v>
      </c>
      <c r="J13" s="60"/>
      <c r="K13" s="45"/>
      <c r="L13" s="45"/>
    </row>
    <row r="14" spans="3:12">
      <c r="C14" s="176"/>
      <c r="D14" s="187"/>
      <c r="E14" s="187"/>
      <c r="F14" s="89">
        <v>750</v>
      </c>
      <c r="G14" s="129">
        <v>43</v>
      </c>
      <c r="H14" s="45">
        <f t="shared" si="1"/>
        <v>0</v>
      </c>
      <c r="I14" s="47">
        <f t="shared" si="0"/>
        <v>0</v>
      </c>
      <c r="J14" s="60"/>
      <c r="K14" s="45"/>
      <c r="L14" s="45"/>
    </row>
    <row r="15" spans="3:12">
      <c r="C15" s="176"/>
      <c r="D15" s="187"/>
      <c r="E15" s="187"/>
      <c r="F15" s="89" t="s">
        <v>230</v>
      </c>
      <c r="G15" s="129">
        <v>28</v>
      </c>
      <c r="H15" s="45">
        <f t="shared" si="1"/>
        <v>0</v>
      </c>
      <c r="I15" s="47">
        <f t="shared" si="0"/>
        <v>0</v>
      </c>
      <c r="J15" s="60"/>
      <c r="K15" s="45"/>
      <c r="L15" s="45"/>
    </row>
    <row r="16" spans="3:12">
      <c r="C16" s="176"/>
      <c r="D16" s="187"/>
      <c r="E16" s="187"/>
      <c r="F16" s="89">
        <v>330</v>
      </c>
      <c r="G16" s="129">
        <v>18</v>
      </c>
      <c r="H16" s="45">
        <f t="shared" si="1"/>
        <v>0</v>
      </c>
      <c r="I16" s="47">
        <f t="shared" si="0"/>
        <v>0</v>
      </c>
      <c r="J16" s="60"/>
      <c r="K16" s="45"/>
      <c r="L16" s="45"/>
    </row>
    <row r="17" spans="3:12">
      <c r="C17" s="176"/>
      <c r="D17" s="187"/>
      <c r="E17" s="187"/>
      <c r="F17" s="89">
        <v>220</v>
      </c>
      <c r="G17" s="129">
        <v>14</v>
      </c>
      <c r="H17" s="45">
        <f t="shared" si="1"/>
        <v>0</v>
      </c>
      <c r="I17" s="47">
        <f t="shared" si="0"/>
        <v>0</v>
      </c>
      <c r="J17" s="60"/>
      <c r="K17" s="45"/>
      <c r="L17" s="45"/>
    </row>
    <row r="18" spans="3:12">
      <c r="C18" s="176"/>
      <c r="D18" s="187"/>
      <c r="E18" s="187"/>
      <c r="F18" s="51">
        <f>H18+I18</f>
        <v>35.200000000000003</v>
      </c>
      <c r="G18" s="129">
        <v>7.8</v>
      </c>
      <c r="H18" s="45">
        <f t="shared" si="1"/>
        <v>4</v>
      </c>
      <c r="I18" s="47">
        <f t="shared" si="0"/>
        <v>31.2</v>
      </c>
      <c r="J18" s="60"/>
      <c r="K18" s="45">
        <v>4</v>
      </c>
      <c r="L18" s="45"/>
    </row>
    <row r="19" spans="3:12">
      <c r="C19" s="176"/>
      <c r="D19" s="187"/>
      <c r="E19" s="187"/>
      <c r="F19" s="89">
        <v>35</v>
      </c>
      <c r="G19" s="129">
        <v>2.1</v>
      </c>
      <c r="H19" s="45">
        <f t="shared" si="1"/>
        <v>0</v>
      </c>
      <c r="I19" s="47">
        <f t="shared" si="0"/>
        <v>0</v>
      </c>
      <c r="J19" s="60"/>
      <c r="K19" s="45"/>
      <c r="L19" s="45"/>
    </row>
    <row r="20" spans="3:12">
      <c r="C20" s="176"/>
      <c r="D20" s="187"/>
      <c r="E20" s="187"/>
      <c r="F20" s="51">
        <f>H20+I20</f>
        <v>10</v>
      </c>
      <c r="G20" s="129">
        <v>1</v>
      </c>
      <c r="H20" s="45">
        <f t="shared" si="1"/>
        <v>5</v>
      </c>
      <c r="I20" s="47">
        <f t="shared" si="0"/>
        <v>5</v>
      </c>
      <c r="J20" s="60"/>
      <c r="K20" s="45">
        <v>5</v>
      </c>
      <c r="L20" s="45"/>
    </row>
    <row r="21" spans="3:12">
      <c r="C21" s="176">
        <v>3</v>
      </c>
      <c r="D21" s="187" t="s">
        <v>272</v>
      </c>
      <c r="E21" s="187" t="s">
        <v>273</v>
      </c>
      <c r="F21" s="89">
        <v>1150</v>
      </c>
      <c r="G21" s="129">
        <v>180</v>
      </c>
      <c r="H21" s="45">
        <f t="shared" si="1"/>
        <v>0</v>
      </c>
      <c r="I21" s="47">
        <f t="shared" si="0"/>
        <v>0</v>
      </c>
      <c r="J21" s="60"/>
      <c r="K21" s="45"/>
      <c r="L21" s="45"/>
    </row>
    <row r="22" spans="3:12">
      <c r="C22" s="176"/>
      <c r="D22" s="187"/>
      <c r="E22" s="187"/>
      <c r="F22" s="89">
        <v>750</v>
      </c>
      <c r="G22" s="129">
        <v>130</v>
      </c>
      <c r="H22" s="45">
        <f t="shared" si="1"/>
        <v>0</v>
      </c>
      <c r="I22" s="47">
        <f t="shared" si="0"/>
        <v>0</v>
      </c>
      <c r="J22" s="60"/>
      <c r="K22" s="45"/>
      <c r="L22" s="45"/>
    </row>
    <row r="23" spans="3:12">
      <c r="C23" s="176"/>
      <c r="D23" s="187"/>
      <c r="E23" s="187"/>
      <c r="F23" s="89" t="s">
        <v>230</v>
      </c>
      <c r="G23" s="129">
        <v>88</v>
      </c>
      <c r="H23" s="45">
        <f t="shared" si="1"/>
        <v>0</v>
      </c>
      <c r="I23" s="47">
        <f t="shared" si="0"/>
        <v>0</v>
      </c>
      <c r="J23" s="60"/>
      <c r="K23" s="45"/>
      <c r="L23" s="45"/>
    </row>
    <row r="24" spans="3:12">
      <c r="C24" s="176"/>
      <c r="D24" s="187"/>
      <c r="E24" s="187"/>
      <c r="F24" s="89">
        <v>330</v>
      </c>
      <c r="G24" s="129">
        <v>66</v>
      </c>
      <c r="H24" s="45">
        <f t="shared" si="1"/>
        <v>0</v>
      </c>
      <c r="I24" s="47">
        <f t="shared" si="0"/>
        <v>0</v>
      </c>
      <c r="J24" s="60"/>
      <c r="K24" s="45"/>
      <c r="L24" s="45"/>
    </row>
    <row r="25" spans="3:12">
      <c r="C25" s="176"/>
      <c r="D25" s="187"/>
      <c r="E25" s="187"/>
      <c r="F25" s="89"/>
      <c r="G25" s="129">
        <v>43</v>
      </c>
      <c r="H25" s="45">
        <f t="shared" si="1"/>
        <v>0</v>
      </c>
      <c r="I25" s="47">
        <f t="shared" si="0"/>
        <v>0</v>
      </c>
      <c r="J25" s="60"/>
      <c r="K25" s="45"/>
      <c r="L25" s="45"/>
    </row>
    <row r="26" spans="3:12">
      <c r="C26" s="176"/>
      <c r="D26" s="187"/>
      <c r="E26" s="187"/>
      <c r="F26" s="89" t="s">
        <v>237</v>
      </c>
      <c r="G26" s="129">
        <v>26</v>
      </c>
      <c r="H26" s="45">
        <f t="shared" si="1"/>
        <v>0</v>
      </c>
      <c r="I26" s="47">
        <f t="shared" si="0"/>
        <v>0</v>
      </c>
      <c r="J26" s="60"/>
      <c r="K26" s="45"/>
      <c r="L26" s="45"/>
    </row>
    <row r="27" spans="3:12">
      <c r="C27" s="176"/>
      <c r="D27" s="187"/>
      <c r="E27" s="187"/>
      <c r="F27" s="89">
        <v>35</v>
      </c>
      <c r="G27" s="129">
        <v>11</v>
      </c>
      <c r="H27" s="45">
        <f t="shared" si="1"/>
        <v>0</v>
      </c>
      <c r="I27" s="47">
        <f t="shared" si="0"/>
        <v>0</v>
      </c>
      <c r="J27" s="131"/>
      <c r="K27" s="45"/>
      <c r="L27" s="45"/>
    </row>
    <row r="28" spans="3:12">
      <c r="C28" s="176"/>
      <c r="D28" s="187"/>
      <c r="E28" s="187"/>
      <c r="F28" s="132" t="s">
        <v>240</v>
      </c>
      <c r="G28" s="129">
        <v>5.5</v>
      </c>
      <c r="H28" s="45">
        <f t="shared" si="1"/>
        <v>0</v>
      </c>
      <c r="I28" s="47">
        <f t="shared" si="0"/>
        <v>0</v>
      </c>
      <c r="J28" s="131"/>
      <c r="K28" s="45"/>
      <c r="L28" s="45"/>
    </row>
    <row r="29" spans="3:12">
      <c r="C29" s="176">
        <v>4</v>
      </c>
      <c r="D29" s="187" t="s">
        <v>274</v>
      </c>
      <c r="E29" s="187" t="s">
        <v>275</v>
      </c>
      <c r="F29" s="89">
        <v>220</v>
      </c>
      <c r="G29" s="129">
        <v>23</v>
      </c>
      <c r="H29" s="45">
        <f t="shared" si="1"/>
        <v>0</v>
      </c>
      <c r="I29" s="47">
        <f t="shared" si="0"/>
        <v>0</v>
      </c>
      <c r="J29" s="60"/>
      <c r="K29" s="45"/>
      <c r="L29" s="45"/>
    </row>
    <row r="30" spans="3:12">
      <c r="C30" s="176"/>
      <c r="D30" s="187"/>
      <c r="E30" s="187"/>
      <c r="F30" s="89" t="s">
        <v>237</v>
      </c>
      <c r="G30" s="129">
        <v>14</v>
      </c>
      <c r="H30" s="45">
        <f t="shared" si="1"/>
        <v>0</v>
      </c>
      <c r="I30" s="47">
        <f t="shared" si="0"/>
        <v>0</v>
      </c>
      <c r="J30" s="60"/>
      <c r="K30" s="45"/>
      <c r="L30" s="45"/>
    </row>
    <row r="31" spans="3:12">
      <c r="C31" s="176"/>
      <c r="D31" s="187"/>
      <c r="E31" s="187"/>
      <c r="F31" s="89">
        <v>35</v>
      </c>
      <c r="G31" s="129">
        <v>6.4</v>
      </c>
      <c r="H31" s="45">
        <f t="shared" si="1"/>
        <v>0</v>
      </c>
      <c r="I31" s="47">
        <f t="shared" si="0"/>
        <v>0</v>
      </c>
      <c r="J31" s="131"/>
      <c r="K31" s="45"/>
      <c r="L31" s="45"/>
    </row>
    <row r="32" spans="3:12">
      <c r="C32" s="176"/>
      <c r="D32" s="187"/>
      <c r="E32" s="187"/>
      <c r="F32" s="51">
        <f>H32+I32</f>
        <v>504.3</v>
      </c>
      <c r="G32" s="129">
        <v>3.1</v>
      </c>
      <c r="H32" s="45">
        <f t="shared" si="1"/>
        <v>123</v>
      </c>
      <c r="I32" s="47">
        <f t="shared" si="0"/>
        <v>381.3</v>
      </c>
      <c r="J32" s="133"/>
      <c r="K32" s="45">
        <v>123</v>
      </c>
      <c r="L32" s="45"/>
    </row>
    <row r="33" spans="3:13">
      <c r="C33" s="176">
        <v>5</v>
      </c>
      <c r="D33" s="187" t="s">
        <v>276</v>
      </c>
      <c r="E33" s="187" t="s">
        <v>271</v>
      </c>
      <c r="F33" s="89"/>
      <c r="G33" s="129">
        <v>35</v>
      </c>
      <c r="H33" s="45">
        <f t="shared" si="1"/>
        <v>0</v>
      </c>
      <c r="I33" s="47">
        <f t="shared" si="0"/>
        <v>0</v>
      </c>
      <c r="J33" s="60"/>
      <c r="K33" s="45"/>
      <c r="L33" s="45"/>
    </row>
    <row r="34" spans="3:13">
      <c r="C34" s="176"/>
      <c r="D34" s="187"/>
      <c r="E34" s="187"/>
      <c r="F34" s="89"/>
      <c r="G34" s="129">
        <v>24</v>
      </c>
      <c r="H34" s="45">
        <f t="shared" si="1"/>
        <v>0</v>
      </c>
      <c r="I34" s="47">
        <f t="shared" si="0"/>
        <v>0</v>
      </c>
      <c r="J34" s="60"/>
      <c r="K34" s="45"/>
      <c r="L34" s="45"/>
    </row>
    <row r="35" spans="3:13">
      <c r="C35" s="176"/>
      <c r="D35" s="187"/>
      <c r="E35" s="187"/>
      <c r="F35" s="89"/>
      <c r="G35" s="129">
        <v>19</v>
      </c>
      <c r="H35" s="45">
        <f t="shared" si="1"/>
        <v>0</v>
      </c>
      <c r="I35" s="47">
        <f t="shared" si="0"/>
        <v>0</v>
      </c>
      <c r="J35" s="60"/>
      <c r="K35" s="45"/>
      <c r="L35" s="45"/>
    </row>
    <row r="36" spans="3:13">
      <c r="C36" s="176"/>
      <c r="D36" s="187"/>
      <c r="E36" s="187"/>
      <c r="F36" s="51">
        <f>H36+I36</f>
        <v>42</v>
      </c>
      <c r="G36" s="129">
        <v>9.5</v>
      </c>
      <c r="H36" s="45">
        <f t="shared" si="1"/>
        <v>4</v>
      </c>
      <c r="I36" s="47">
        <f t="shared" si="0"/>
        <v>38</v>
      </c>
      <c r="J36" s="60"/>
      <c r="K36" s="45">
        <v>4</v>
      </c>
      <c r="L36" s="45"/>
      <c r="M36" s="43" t="s">
        <v>277</v>
      </c>
    </row>
    <row r="37" spans="3:13">
      <c r="C37" s="176"/>
      <c r="D37" s="187"/>
      <c r="E37" s="187"/>
      <c r="F37" s="89"/>
      <c r="G37" s="129">
        <v>4.7</v>
      </c>
      <c r="H37" s="45">
        <f t="shared" si="1"/>
        <v>0</v>
      </c>
      <c r="I37" s="47">
        <f t="shared" si="0"/>
        <v>0</v>
      </c>
      <c r="J37" s="60"/>
      <c r="K37" s="45"/>
      <c r="L37" s="45"/>
    </row>
    <row r="38" spans="3:13">
      <c r="C38" s="89">
        <v>6</v>
      </c>
      <c r="D38" s="134" t="s">
        <v>278</v>
      </c>
      <c r="E38" s="134" t="s">
        <v>275</v>
      </c>
      <c r="F38" s="51">
        <f>H38+I38</f>
        <v>3524.3999999999996</v>
      </c>
      <c r="G38" s="129">
        <v>2.2999999999999998</v>
      </c>
      <c r="H38" s="45">
        <f t="shared" si="1"/>
        <v>1068</v>
      </c>
      <c r="I38" s="47">
        <f t="shared" si="0"/>
        <v>2456.3999999999996</v>
      </c>
      <c r="J38" s="60"/>
      <c r="K38" s="45">
        <v>1010</v>
      </c>
      <c r="L38" s="45">
        <v>58</v>
      </c>
    </row>
    <row r="39" spans="3:13" ht="30">
      <c r="C39" s="89">
        <v>7</v>
      </c>
      <c r="D39" s="134" t="s">
        <v>279</v>
      </c>
      <c r="E39" s="134" t="s">
        <v>275</v>
      </c>
      <c r="F39" s="89"/>
      <c r="G39" s="129">
        <v>26</v>
      </c>
      <c r="H39" s="45">
        <f t="shared" si="1"/>
        <v>0</v>
      </c>
      <c r="I39" s="47">
        <f t="shared" si="0"/>
        <v>0</v>
      </c>
      <c r="J39" s="60"/>
      <c r="K39" s="45"/>
      <c r="L39" s="45"/>
    </row>
    <row r="40" spans="3:13">
      <c r="C40" s="89">
        <v>8</v>
      </c>
      <c r="D40" s="134" t="s">
        <v>280</v>
      </c>
      <c r="E40" s="134" t="s">
        <v>275</v>
      </c>
      <c r="F40" s="89"/>
      <c r="G40" s="129">
        <v>48</v>
      </c>
      <c r="H40" s="45">
        <f t="shared" si="1"/>
        <v>0</v>
      </c>
      <c r="I40" s="47">
        <f t="shared" si="0"/>
        <v>0</v>
      </c>
      <c r="J40" s="60"/>
      <c r="K40" s="45"/>
      <c r="L40" s="45"/>
    </row>
    <row r="41" spans="3:13">
      <c r="C41" s="176">
        <v>9</v>
      </c>
      <c r="D41" s="188" t="s">
        <v>281</v>
      </c>
      <c r="E41" s="188" t="s">
        <v>282</v>
      </c>
      <c r="F41" s="89"/>
      <c r="G41" s="129">
        <v>2.4</v>
      </c>
      <c r="H41" s="45">
        <f t="shared" si="1"/>
        <v>0</v>
      </c>
      <c r="I41" s="47">
        <f t="shared" si="0"/>
        <v>0</v>
      </c>
      <c r="J41" s="60"/>
      <c r="K41" s="45"/>
      <c r="L41" s="45"/>
    </row>
    <row r="42" spans="3:13">
      <c r="C42" s="176"/>
      <c r="D42" s="188"/>
      <c r="E42" s="188"/>
      <c r="F42" s="89"/>
      <c r="G42" s="129">
        <v>2.4</v>
      </c>
      <c r="H42" s="45">
        <f t="shared" si="1"/>
        <v>0</v>
      </c>
      <c r="I42" s="47">
        <f t="shared" si="0"/>
        <v>0</v>
      </c>
      <c r="J42" s="60"/>
      <c r="K42" s="45"/>
      <c r="L42" s="45"/>
    </row>
    <row r="43" spans="3:13">
      <c r="C43" s="176"/>
      <c r="D43" s="188"/>
      <c r="E43" s="188"/>
      <c r="F43" s="89"/>
      <c r="G43" s="129">
        <v>2.4</v>
      </c>
      <c r="H43" s="45">
        <f t="shared" si="1"/>
        <v>0</v>
      </c>
      <c r="I43" s="47">
        <f t="shared" si="0"/>
        <v>0</v>
      </c>
      <c r="J43" s="60"/>
      <c r="K43" s="45"/>
      <c r="L43" s="45"/>
    </row>
    <row r="44" spans="3:13" ht="30">
      <c r="C44" s="89">
        <v>10</v>
      </c>
      <c r="D44" s="134" t="s">
        <v>283</v>
      </c>
      <c r="E44" s="134" t="s">
        <v>284</v>
      </c>
      <c r="F44" s="89"/>
      <c r="G44" s="129">
        <v>2.5</v>
      </c>
      <c r="H44" s="45">
        <f t="shared" si="1"/>
        <v>2</v>
      </c>
      <c r="I44" s="47">
        <f t="shared" si="0"/>
        <v>5</v>
      </c>
      <c r="J44" s="60"/>
      <c r="K44" s="45"/>
      <c r="L44" s="45">
        <v>2</v>
      </c>
    </row>
    <row r="45" spans="3:13" ht="30">
      <c r="C45" s="89">
        <v>11</v>
      </c>
      <c r="D45" s="134" t="s">
        <v>285</v>
      </c>
      <c r="E45" s="134" t="s">
        <v>286</v>
      </c>
      <c r="F45" s="89"/>
      <c r="G45" s="129">
        <v>2.2999999999999998</v>
      </c>
      <c r="H45" s="45">
        <f t="shared" si="1"/>
        <v>138</v>
      </c>
      <c r="I45" s="47">
        <f t="shared" si="0"/>
        <v>317.39999999999998</v>
      </c>
      <c r="J45" s="60"/>
      <c r="K45" s="45">
        <v>109</v>
      </c>
      <c r="L45" s="45">
        <v>29</v>
      </c>
    </row>
    <row r="46" spans="3:13" ht="30">
      <c r="C46" s="89">
        <v>12</v>
      </c>
      <c r="D46" s="134" t="s">
        <v>287</v>
      </c>
      <c r="E46" s="134" t="s">
        <v>286</v>
      </c>
      <c r="F46" s="89"/>
      <c r="G46" s="129">
        <v>3</v>
      </c>
      <c r="H46" s="45">
        <f>K46+L46</f>
        <v>178</v>
      </c>
      <c r="I46" s="47">
        <f t="shared" si="0"/>
        <v>534</v>
      </c>
      <c r="J46" s="60"/>
      <c r="K46" s="45">
        <v>170</v>
      </c>
      <c r="L46" s="45">
        <v>8</v>
      </c>
    </row>
    <row r="47" spans="3:13" ht="30">
      <c r="C47" s="89">
        <v>13</v>
      </c>
      <c r="D47" s="134" t="s">
        <v>288</v>
      </c>
      <c r="E47" s="134" t="s">
        <v>269</v>
      </c>
      <c r="F47" s="89"/>
      <c r="G47" s="47">
        <v>3.5</v>
      </c>
      <c r="H47" s="45">
        <f t="shared" si="1"/>
        <v>0</v>
      </c>
      <c r="I47" s="47">
        <f t="shared" si="0"/>
        <v>0</v>
      </c>
      <c r="J47" s="60"/>
      <c r="K47" s="45"/>
      <c r="L47" s="45"/>
    </row>
    <row r="48" spans="3:13">
      <c r="C48" s="176" t="s">
        <v>289</v>
      </c>
      <c r="D48" s="176" t="s">
        <v>250</v>
      </c>
      <c r="E48" s="182"/>
      <c r="F48" s="49" t="s">
        <v>48</v>
      </c>
      <c r="G48" s="48"/>
      <c r="H48" s="48"/>
      <c r="I48" s="47">
        <f>I49+I50+I51+I52</f>
        <v>3978.2999999999997</v>
      </c>
      <c r="J48" s="60"/>
      <c r="K48" s="48"/>
      <c r="L48" s="48"/>
    </row>
    <row r="49" spans="3:14">
      <c r="C49" s="176"/>
      <c r="D49" s="176"/>
      <c r="E49" s="182"/>
      <c r="F49" s="89" t="s">
        <v>251</v>
      </c>
      <c r="G49" s="48"/>
      <c r="H49" s="59"/>
      <c r="I49" s="47">
        <f>SUM(I8:I11,I13:I18,I21:I26,I29:I30,I33:I36,I41)</f>
        <v>279.2</v>
      </c>
      <c r="J49" s="60"/>
      <c r="K49" s="59"/>
      <c r="L49" s="59"/>
    </row>
    <row r="50" spans="3:14">
      <c r="C50" s="176"/>
      <c r="D50" s="176"/>
      <c r="E50" s="182"/>
      <c r="F50" s="89" t="s">
        <v>252</v>
      </c>
      <c r="G50" s="48"/>
      <c r="H50" s="59"/>
      <c r="I50" s="47">
        <f>I12+I19+I27+I31+I37+I42+I47</f>
        <v>0</v>
      </c>
      <c r="J50" s="60"/>
      <c r="K50" s="59"/>
      <c r="L50" s="59"/>
    </row>
    <row r="51" spans="3:14">
      <c r="C51" s="176"/>
      <c r="D51" s="176"/>
      <c r="E51" s="182"/>
      <c r="F51" s="89" t="s">
        <v>253</v>
      </c>
      <c r="G51" s="48"/>
      <c r="H51" s="59"/>
      <c r="I51" s="47">
        <f>I20+I28+I32+I38+I39+I40+I43+I44+I45+I46</f>
        <v>3699.1</v>
      </c>
      <c r="J51" s="60"/>
      <c r="K51" s="59"/>
      <c r="L51" s="59"/>
    </row>
    <row r="52" spans="3:14">
      <c r="C52" s="176"/>
      <c r="D52" s="176"/>
      <c r="E52" s="182"/>
      <c r="F52" s="89" t="s">
        <v>254</v>
      </c>
      <c r="G52" s="48"/>
      <c r="H52" s="59"/>
      <c r="I52" s="47">
        <v>0</v>
      </c>
      <c r="J52" s="60"/>
      <c r="K52" s="59"/>
      <c r="L52" s="59"/>
    </row>
    <row r="53" spans="3:14">
      <c r="C53" s="176" t="s">
        <v>290</v>
      </c>
      <c r="D53" s="176" t="s">
        <v>291</v>
      </c>
      <c r="E53" s="176"/>
      <c r="F53" s="49" t="s">
        <v>292</v>
      </c>
      <c r="G53" s="60"/>
      <c r="H53" s="60"/>
      <c r="I53" s="135">
        <f>SUM(I54:I57)</f>
        <v>6022.0096369999992</v>
      </c>
      <c r="J53" s="60"/>
      <c r="K53" s="63">
        <v>5336.4993459999996</v>
      </c>
      <c r="L53" s="63">
        <v>433.69</v>
      </c>
      <c r="M53" s="62">
        <f>I53-I36+[3]у.е!F40+[3]у.е!F41-[3]у.е!F43</f>
        <v>1.5039999999999054</v>
      </c>
      <c r="N53" s="43" t="s">
        <v>293</v>
      </c>
    </row>
    <row r="54" spans="3:14" s="62" customFormat="1">
      <c r="C54" s="176"/>
      <c r="D54" s="176"/>
      <c r="E54" s="176"/>
      <c r="F54" s="89" t="s">
        <v>251</v>
      </c>
      <c r="G54" s="9"/>
      <c r="H54" s="136"/>
      <c r="I54" s="135">
        <f>I49+'[3]Р 2.1'!G44</f>
        <v>279.2</v>
      </c>
      <c r="J54" s="136"/>
      <c r="K54" s="136"/>
      <c r="L54" s="136"/>
    </row>
    <row r="55" spans="3:14" s="62" customFormat="1">
      <c r="C55" s="176"/>
      <c r="D55" s="176"/>
      <c r="E55" s="176"/>
      <c r="F55" s="89" t="s">
        <v>252</v>
      </c>
      <c r="G55" s="9"/>
      <c r="H55" s="136"/>
      <c r="I55" s="135">
        <f>I50+'[3]Р 2.1'!G45</f>
        <v>0</v>
      </c>
      <c r="J55" s="136"/>
      <c r="K55" s="136"/>
      <c r="L55" s="136"/>
    </row>
    <row r="56" spans="3:14" s="62" customFormat="1">
      <c r="C56" s="176"/>
      <c r="D56" s="176"/>
      <c r="E56" s="176"/>
      <c r="F56" s="89" t="s">
        <v>253</v>
      </c>
      <c r="G56" s="9"/>
      <c r="H56" s="136"/>
      <c r="I56" s="135">
        <f>I51+'[3]Р 2.1'!G46</f>
        <v>4564.1559369999995</v>
      </c>
      <c r="J56" s="136"/>
      <c r="K56" s="136"/>
      <c r="L56" s="136"/>
    </row>
    <row r="57" spans="3:14" s="62" customFormat="1">
      <c r="C57" s="176"/>
      <c r="D57" s="176"/>
      <c r="E57" s="176"/>
      <c r="F57" s="89" t="s">
        <v>254</v>
      </c>
      <c r="G57" s="9"/>
      <c r="H57" s="136"/>
      <c r="I57" s="135">
        <f>I52+'[3]Р 2.1'!G47</f>
        <v>1178.6537000000001</v>
      </c>
      <c r="J57" s="136"/>
      <c r="K57" s="136"/>
      <c r="L57" s="136"/>
    </row>
    <row r="58" spans="3:14" s="62" customFormat="1">
      <c r="C58" s="185" t="s">
        <v>294</v>
      </c>
      <c r="D58" s="185"/>
      <c r="E58" s="185"/>
      <c r="F58" s="185"/>
      <c r="G58" s="185"/>
      <c r="H58" s="185"/>
    </row>
    <row r="59" spans="3:14" s="62" customFormat="1" ht="47.25" customHeight="1">
      <c r="C59" s="186" t="s">
        <v>295</v>
      </c>
      <c r="D59" s="186"/>
      <c r="E59" s="186"/>
      <c r="F59" s="186"/>
      <c r="G59" s="186"/>
      <c r="H59" s="186"/>
    </row>
    <row r="60" spans="3:14" s="62" customFormat="1" ht="32.25" customHeight="1">
      <c r="C60" s="186" t="s">
        <v>296</v>
      </c>
      <c r="D60" s="186"/>
      <c r="E60" s="186"/>
      <c r="F60" s="186"/>
      <c r="G60" s="186"/>
      <c r="H60" s="186"/>
    </row>
    <row r="61" spans="3:14" s="62" customFormat="1" ht="48" customHeight="1">
      <c r="C61" s="184" t="s">
        <v>297</v>
      </c>
      <c r="D61" s="184"/>
      <c r="E61" s="184"/>
      <c r="F61" s="184"/>
      <c r="G61" s="184"/>
      <c r="H61" s="184"/>
    </row>
    <row r="62" spans="3:14" s="62" customFormat="1" ht="46.5" customHeight="1">
      <c r="C62" s="184" t="s">
        <v>298</v>
      </c>
      <c r="D62" s="184"/>
      <c r="E62" s="184"/>
      <c r="F62" s="184"/>
      <c r="G62" s="184"/>
      <c r="H62" s="184"/>
    </row>
    <row r="63" spans="3:14" s="62" customFormat="1" ht="48" customHeight="1">
      <c r="C63" s="184" t="s">
        <v>299</v>
      </c>
      <c r="D63" s="184"/>
      <c r="E63" s="184"/>
      <c r="F63" s="184"/>
      <c r="G63" s="184"/>
      <c r="H63" s="184"/>
    </row>
    <row r="64" spans="3:14" s="62" customFormat="1">
      <c r="C64" s="62" t="s">
        <v>300</v>
      </c>
      <c r="D64" s="137"/>
      <c r="E64" s="137"/>
      <c r="F64" s="138"/>
    </row>
    <row r="65" spans="3:8" s="62" customFormat="1">
      <c r="C65" s="62" t="s">
        <v>301</v>
      </c>
      <c r="D65" s="137"/>
      <c r="E65" s="137"/>
      <c r="F65" s="138"/>
    </row>
    <row r="66" spans="3:8" s="62" customFormat="1" ht="34.5" customHeight="1">
      <c r="C66" s="184" t="s">
        <v>302</v>
      </c>
      <c r="D66" s="184"/>
      <c r="E66" s="184"/>
      <c r="F66" s="184"/>
      <c r="G66" s="184"/>
      <c r="H66" s="184"/>
    </row>
    <row r="67" spans="3:8" s="62" customFormat="1">
      <c r="D67" s="137"/>
      <c r="E67" s="137"/>
      <c r="F67" s="138"/>
    </row>
    <row r="68" spans="3:8" s="62" customFormat="1">
      <c r="D68" s="137"/>
      <c r="E68" s="137"/>
      <c r="F68" s="138"/>
    </row>
    <row r="69" spans="3:8" s="62" customFormat="1">
      <c r="D69" s="137"/>
      <c r="E69" s="137"/>
      <c r="F69" s="138"/>
    </row>
    <row r="70" spans="3:8" s="62" customFormat="1">
      <c r="D70" s="137"/>
      <c r="E70" s="137"/>
      <c r="F70" s="138"/>
    </row>
    <row r="71" spans="3:8" s="62" customFormat="1">
      <c r="D71" s="137"/>
      <c r="E71" s="137"/>
      <c r="F71" s="138"/>
    </row>
    <row r="72" spans="3:8" s="62" customFormat="1">
      <c r="D72" s="137"/>
      <c r="E72" s="137"/>
      <c r="F72" s="138"/>
    </row>
    <row r="73" spans="3:8" s="62" customFormat="1">
      <c r="D73" s="137"/>
      <c r="E73" s="137"/>
      <c r="F73" s="138"/>
    </row>
    <row r="74" spans="3:8" s="62" customFormat="1">
      <c r="D74" s="137"/>
      <c r="E74" s="137"/>
      <c r="F74" s="138"/>
    </row>
    <row r="75" spans="3:8" s="62" customFormat="1">
      <c r="D75" s="137"/>
      <c r="E75" s="137"/>
      <c r="F75" s="138"/>
    </row>
    <row r="76" spans="3:8" s="62" customFormat="1">
      <c r="D76" s="137"/>
      <c r="E76" s="137"/>
      <c r="F76" s="138"/>
    </row>
    <row r="77" spans="3:8" s="62" customFormat="1">
      <c r="D77" s="137"/>
      <c r="E77" s="137"/>
      <c r="F77" s="138"/>
    </row>
    <row r="78" spans="3:8" s="62" customFormat="1">
      <c r="D78" s="137"/>
      <c r="E78" s="137"/>
      <c r="F78" s="138"/>
    </row>
    <row r="79" spans="3:8" s="62" customFormat="1">
      <c r="D79" s="137"/>
      <c r="E79" s="137"/>
      <c r="F79" s="138"/>
    </row>
    <row r="80" spans="3:8" s="62" customFormat="1">
      <c r="D80" s="137"/>
      <c r="E80" s="137"/>
      <c r="F80" s="138"/>
    </row>
    <row r="81" spans="4:6" s="62" customFormat="1">
      <c r="D81" s="137"/>
      <c r="E81" s="137"/>
      <c r="F81" s="138"/>
    </row>
    <row r="82" spans="4:6" s="62" customFormat="1">
      <c r="D82" s="137"/>
      <c r="E82" s="137"/>
      <c r="F82" s="138"/>
    </row>
    <row r="83" spans="4:6" s="62" customFormat="1">
      <c r="D83" s="137"/>
      <c r="E83" s="137"/>
      <c r="F83" s="138"/>
    </row>
    <row r="84" spans="4:6" s="62" customFormat="1">
      <c r="D84" s="137"/>
      <c r="E84" s="137"/>
      <c r="F84" s="138"/>
    </row>
    <row r="85" spans="4:6" s="62" customFormat="1">
      <c r="D85" s="137"/>
      <c r="E85" s="137"/>
      <c r="F85" s="138"/>
    </row>
    <row r="86" spans="4:6" s="62" customFormat="1">
      <c r="D86" s="137"/>
      <c r="E86" s="137"/>
      <c r="F86" s="138"/>
    </row>
    <row r="87" spans="4:6" s="62" customFormat="1">
      <c r="D87" s="137"/>
      <c r="E87" s="137"/>
      <c r="F87" s="138"/>
    </row>
    <row r="88" spans="4:6" s="62" customFormat="1">
      <c r="D88" s="137"/>
      <c r="E88" s="137"/>
      <c r="F88" s="138"/>
    </row>
    <row r="89" spans="4:6" s="62" customFormat="1">
      <c r="D89" s="137"/>
      <c r="E89" s="137"/>
      <c r="F89" s="138"/>
    </row>
    <row r="90" spans="4:6" s="62" customFormat="1">
      <c r="D90" s="137"/>
      <c r="E90" s="137"/>
      <c r="F90" s="138"/>
    </row>
    <row r="91" spans="4:6" s="62" customFormat="1">
      <c r="D91" s="137"/>
      <c r="E91" s="137"/>
      <c r="F91" s="138"/>
    </row>
    <row r="92" spans="4:6" s="62" customFormat="1">
      <c r="D92" s="137"/>
      <c r="E92" s="137"/>
      <c r="F92" s="138"/>
    </row>
    <row r="93" spans="4:6" s="62" customFormat="1">
      <c r="D93" s="137"/>
      <c r="E93" s="137"/>
      <c r="F93" s="138"/>
    </row>
    <row r="94" spans="4:6" s="62" customFormat="1">
      <c r="D94" s="137"/>
      <c r="E94" s="137"/>
      <c r="F94" s="138"/>
    </row>
    <row r="95" spans="4:6" s="62" customFormat="1">
      <c r="D95" s="137"/>
      <c r="E95" s="137"/>
      <c r="F95" s="138"/>
    </row>
    <row r="96" spans="4:6" s="62" customFormat="1">
      <c r="D96" s="137"/>
      <c r="E96" s="137"/>
      <c r="F96" s="138"/>
    </row>
    <row r="97" spans="4:6" s="62" customFormat="1">
      <c r="D97" s="137"/>
      <c r="E97" s="137"/>
      <c r="F97" s="138"/>
    </row>
    <row r="98" spans="4:6" s="62" customFormat="1">
      <c r="D98" s="137"/>
      <c r="E98" s="137"/>
      <c r="F98" s="138"/>
    </row>
    <row r="99" spans="4:6" s="62" customFormat="1">
      <c r="D99" s="137"/>
      <c r="E99" s="137"/>
      <c r="F99" s="138"/>
    </row>
    <row r="100" spans="4:6" s="62" customFormat="1">
      <c r="D100" s="137"/>
      <c r="E100" s="137"/>
      <c r="F100" s="138"/>
    </row>
    <row r="101" spans="4:6" s="62" customFormat="1">
      <c r="D101" s="137"/>
      <c r="E101" s="137"/>
      <c r="F101" s="138"/>
    </row>
    <row r="102" spans="4:6" s="62" customFormat="1">
      <c r="D102" s="137"/>
      <c r="E102" s="137"/>
      <c r="F102" s="138"/>
    </row>
    <row r="103" spans="4:6" s="62" customFormat="1">
      <c r="D103" s="137"/>
      <c r="E103" s="137"/>
      <c r="F103" s="138"/>
    </row>
    <row r="104" spans="4:6" s="62" customFormat="1">
      <c r="D104" s="137"/>
      <c r="E104" s="137"/>
      <c r="F104" s="138"/>
    </row>
    <row r="105" spans="4:6" s="62" customFormat="1">
      <c r="D105" s="137"/>
      <c r="E105" s="137"/>
      <c r="F105" s="138"/>
    </row>
    <row r="106" spans="4:6" s="62" customFormat="1">
      <c r="D106" s="137"/>
      <c r="E106" s="137"/>
      <c r="F106" s="138"/>
    </row>
    <row r="107" spans="4:6" s="62" customFormat="1">
      <c r="D107" s="137"/>
      <c r="E107" s="137"/>
      <c r="F107" s="138"/>
    </row>
    <row r="108" spans="4:6" s="62" customFormat="1">
      <c r="D108" s="137"/>
      <c r="E108" s="137"/>
      <c r="F108" s="138"/>
    </row>
    <row r="109" spans="4:6" s="62" customFormat="1">
      <c r="D109" s="137"/>
      <c r="E109" s="137"/>
      <c r="F109" s="138"/>
    </row>
    <row r="110" spans="4:6" s="62" customFormat="1">
      <c r="D110" s="137"/>
      <c r="E110" s="137"/>
      <c r="F110" s="138"/>
    </row>
    <row r="111" spans="4:6" s="62" customFormat="1">
      <c r="D111" s="137"/>
      <c r="E111" s="137"/>
      <c r="F111" s="138"/>
    </row>
    <row r="112" spans="4:6" s="62" customFormat="1">
      <c r="D112" s="137"/>
      <c r="E112" s="137"/>
      <c r="F112" s="138"/>
    </row>
    <row r="113" spans="4:6" s="62" customFormat="1">
      <c r="D113" s="137"/>
      <c r="E113" s="137"/>
      <c r="F113" s="138"/>
    </row>
    <row r="114" spans="4:6" s="62" customFormat="1">
      <c r="D114" s="137"/>
      <c r="E114" s="137"/>
      <c r="F114" s="138"/>
    </row>
    <row r="115" spans="4:6" s="62" customFormat="1">
      <c r="D115" s="137"/>
      <c r="E115" s="137"/>
      <c r="F115" s="138"/>
    </row>
    <row r="116" spans="4:6" s="62" customFormat="1">
      <c r="D116" s="137"/>
      <c r="E116" s="137"/>
      <c r="F116" s="138"/>
    </row>
    <row r="117" spans="4:6" s="62" customFormat="1">
      <c r="D117" s="137"/>
      <c r="E117" s="137"/>
      <c r="F117" s="138"/>
    </row>
    <row r="118" spans="4:6" s="62" customFormat="1">
      <c r="D118" s="137"/>
      <c r="E118" s="137"/>
      <c r="F118" s="138"/>
    </row>
    <row r="119" spans="4:6" s="62" customFormat="1">
      <c r="D119" s="137"/>
      <c r="E119" s="137"/>
      <c r="F119" s="138"/>
    </row>
    <row r="120" spans="4:6" s="62" customFormat="1">
      <c r="D120" s="137"/>
      <c r="E120" s="137"/>
      <c r="F120" s="138"/>
    </row>
    <row r="121" spans="4:6" s="62" customFormat="1">
      <c r="D121" s="137"/>
      <c r="E121" s="137"/>
      <c r="F121" s="138"/>
    </row>
    <row r="122" spans="4:6" s="62" customFormat="1">
      <c r="D122" s="137"/>
      <c r="E122" s="137"/>
      <c r="F122" s="138"/>
    </row>
    <row r="123" spans="4:6" s="62" customFormat="1">
      <c r="D123" s="137"/>
      <c r="E123" s="137"/>
      <c r="F123" s="138"/>
    </row>
    <row r="124" spans="4:6" s="62" customFormat="1">
      <c r="D124" s="137"/>
      <c r="E124" s="137"/>
      <c r="F124" s="138"/>
    </row>
    <row r="125" spans="4:6" s="62" customFormat="1">
      <c r="D125" s="137"/>
      <c r="E125" s="137"/>
      <c r="F125" s="138"/>
    </row>
    <row r="126" spans="4:6" s="62" customFormat="1">
      <c r="D126" s="137"/>
      <c r="E126" s="137"/>
      <c r="F126" s="138"/>
    </row>
    <row r="127" spans="4:6" s="62" customFormat="1">
      <c r="D127" s="137"/>
      <c r="E127" s="137"/>
      <c r="F127" s="138"/>
    </row>
    <row r="128" spans="4:6" s="62" customFormat="1">
      <c r="D128" s="137"/>
      <c r="E128" s="137"/>
      <c r="F128" s="138"/>
    </row>
    <row r="129" spans="4:6" s="62" customFormat="1">
      <c r="D129" s="137"/>
      <c r="E129" s="137"/>
      <c r="F129" s="138"/>
    </row>
    <row r="130" spans="4:6" s="62" customFormat="1">
      <c r="D130" s="137"/>
      <c r="E130" s="137"/>
      <c r="F130" s="138"/>
    </row>
    <row r="131" spans="4:6" s="62" customFormat="1">
      <c r="D131" s="137"/>
      <c r="E131" s="137"/>
      <c r="F131" s="138"/>
    </row>
    <row r="132" spans="4:6" s="62" customFormat="1">
      <c r="D132" s="137"/>
      <c r="E132" s="137"/>
      <c r="F132" s="138"/>
    </row>
    <row r="133" spans="4:6" s="62" customFormat="1">
      <c r="D133" s="137"/>
      <c r="E133" s="137"/>
      <c r="F133" s="138"/>
    </row>
    <row r="134" spans="4:6" s="62" customFormat="1">
      <c r="D134" s="137"/>
      <c r="E134" s="137"/>
      <c r="F134" s="138"/>
    </row>
    <row r="135" spans="4:6" s="62" customFormat="1">
      <c r="D135" s="137"/>
      <c r="E135" s="137"/>
      <c r="F135" s="138"/>
    </row>
    <row r="136" spans="4:6" s="62" customFormat="1">
      <c r="D136" s="137"/>
      <c r="E136" s="137"/>
      <c r="F136" s="138"/>
    </row>
    <row r="137" spans="4:6" s="62" customFormat="1">
      <c r="D137" s="137"/>
      <c r="E137" s="137"/>
      <c r="F137" s="138"/>
    </row>
    <row r="138" spans="4:6" s="62" customFormat="1">
      <c r="D138" s="137"/>
      <c r="E138" s="137"/>
      <c r="F138" s="138"/>
    </row>
    <row r="139" spans="4:6" s="62" customFormat="1">
      <c r="D139" s="137"/>
      <c r="E139" s="137"/>
      <c r="F139" s="138"/>
    </row>
    <row r="140" spans="4:6" s="62" customFormat="1">
      <c r="D140" s="137"/>
      <c r="E140" s="137"/>
      <c r="F140" s="138"/>
    </row>
    <row r="141" spans="4:6" s="62" customFormat="1">
      <c r="D141" s="137"/>
      <c r="E141" s="137"/>
      <c r="F141" s="138"/>
    </row>
    <row r="142" spans="4:6" s="62" customFormat="1">
      <c r="D142" s="137"/>
      <c r="E142" s="137"/>
      <c r="F142" s="138"/>
    </row>
    <row r="143" spans="4:6" s="62" customFormat="1">
      <c r="D143" s="137"/>
      <c r="E143" s="137"/>
      <c r="F143" s="138"/>
    </row>
    <row r="144" spans="4:6" s="62" customFormat="1">
      <c r="D144" s="137"/>
      <c r="E144" s="137"/>
      <c r="F144" s="138"/>
    </row>
    <row r="145" spans="4:6" s="62" customFormat="1">
      <c r="D145" s="137"/>
      <c r="E145" s="137"/>
      <c r="F145" s="138"/>
    </row>
    <row r="146" spans="4:6" s="62" customFormat="1">
      <c r="D146" s="137"/>
      <c r="E146" s="137"/>
      <c r="F146" s="138"/>
    </row>
    <row r="147" spans="4:6" s="62" customFormat="1">
      <c r="D147" s="137"/>
      <c r="E147" s="137"/>
      <c r="F147" s="138"/>
    </row>
    <row r="148" spans="4:6" s="62" customFormat="1">
      <c r="D148" s="137"/>
      <c r="E148" s="137"/>
      <c r="F148" s="138"/>
    </row>
    <row r="149" spans="4:6" s="62" customFormat="1">
      <c r="D149" s="137"/>
      <c r="E149" s="137"/>
      <c r="F149" s="138"/>
    </row>
    <row r="150" spans="4:6" s="62" customFormat="1">
      <c r="D150" s="137"/>
      <c r="E150" s="137"/>
      <c r="F150" s="138"/>
    </row>
    <row r="151" spans="4:6" s="62" customFormat="1">
      <c r="D151" s="137"/>
      <c r="E151" s="137"/>
      <c r="F151" s="138"/>
    </row>
    <row r="152" spans="4:6" s="62" customFormat="1">
      <c r="D152" s="137"/>
      <c r="E152" s="137"/>
      <c r="F152" s="138"/>
    </row>
    <row r="153" spans="4:6" s="62" customFormat="1">
      <c r="D153" s="137"/>
      <c r="E153" s="137"/>
      <c r="F153" s="138"/>
    </row>
    <row r="154" spans="4:6" s="62" customFormat="1">
      <c r="D154" s="137"/>
      <c r="E154" s="137"/>
      <c r="F154" s="138"/>
    </row>
    <row r="155" spans="4:6" s="62" customFormat="1">
      <c r="D155" s="137"/>
      <c r="E155" s="137"/>
      <c r="F155" s="138"/>
    </row>
    <row r="156" spans="4:6" s="62" customFormat="1">
      <c r="D156" s="137"/>
      <c r="E156" s="137"/>
      <c r="F156" s="138"/>
    </row>
    <row r="157" spans="4:6" s="62" customFormat="1">
      <c r="D157" s="137"/>
      <c r="E157" s="137"/>
      <c r="F157" s="138"/>
    </row>
    <row r="158" spans="4:6" s="62" customFormat="1">
      <c r="D158" s="137"/>
      <c r="E158" s="137"/>
      <c r="F158" s="138"/>
    </row>
    <row r="159" spans="4:6" s="62" customFormat="1">
      <c r="D159" s="137"/>
      <c r="E159" s="137"/>
      <c r="F159" s="138"/>
    </row>
    <row r="160" spans="4:6" s="62" customFormat="1">
      <c r="D160" s="137"/>
      <c r="E160" s="137"/>
      <c r="F160" s="138"/>
    </row>
    <row r="161" spans="4:6" s="62" customFormat="1">
      <c r="D161" s="137"/>
      <c r="E161" s="137"/>
      <c r="F161" s="138"/>
    </row>
    <row r="162" spans="4:6" s="62" customFormat="1">
      <c r="D162" s="137"/>
      <c r="E162" s="137"/>
      <c r="F162" s="138"/>
    </row>
    <row r="163" spans="4:6" s="62" customFormat="1">
      <c r="D163" s="137"/>
      <c r="E163" s="137"/>
      <c r="F163" s="138"/>
    </row>
    <row r="164" spans="4:6" s="62" customFormat="1">
      <c r="D164" s="137"/>
      <c r="E164" s="137"/>
      <c r="F164" s="138"/>
    </row>
    <row r="165" spans="4:6" s="62" customFormat="1">
      <c r="D165" s="137"/>
      <c r="E165" s="137"/>
      <c r="F165" s="138"/>
    </row>
    <row r="166" spans="4:6" s="62" customFormat="1">
      <c r="D166" s="137"/>
      <c r="E166" s="137"/>
      <c r="F166" s="138"/>
    </row>
    <row r="167" spans="4:6" s="62" customFormat="1">
      <c r="D167" s="137"/>
      <c r="E167" s="137"/>
      <c r="F167" s="138"/>
    </row>
    <row r="168" spans="4:6" s="62" customFormat="1">
      <c r="D168" s="137"/>
      <c r="E168" s="137"/>
      <c r="F168" s="138"/>
    </row>
    <row r="169" spans="4:6" s="62" customFormat="1">
      <c r="D169" s="137"/>
      <c r="E169" s="137"/>
      <c r="F169" s="138"/>
    </row>
    <row r="170" spans="4:6" s="62" customFormat="1">
      <c r="D170" s="137"/>
      <c r="E170" s="137"/>
      <c r="F170" s="138"/>
    </row>
    <row r="171" spans="4:6" s="62" customFormat="1">
      <c r="D171" s="137"/>
      <c r="E171" s="137"/>
      <c r="F171" s="138"/>
    </row>
    <row r="172" spans="4:6" s="62" customFormat="1">
      <c r="D172" s="137"/>
      <c r="E172" s="137"/>
      <c r="F172" s="138"/>
    </row>
    <row r="173" spans="4:6" s="62" customFormat="1">
      <c r="D173" s="137"/>
      <c r="E173" s="137"/>
      <c r="F173" s="138"/>
    </row>
    <row r="174" spans="4:6" s="62" customFormat="1">
      <c r="D174" s="137"/>
      <c r="E174" s="137"/>
      <c r="F174" s="138"/>
    </row>
    <row r="175" spans="4:6" s="62" customFormat="1">
      <c r="D175" s="137"/>
      <c r="E175" s="137"/>
      <c r="F175" s="138"/>
    </row>
    <row r="176" spans="4:6" s="62" customFormat="1">
      <c r="D176" s="137"/>
      <c r="E176" s="137"/>
      <c r="F176" s="138"/>
    </row>
    <row r="177" spans="4:6" s="62" customFormat="1">
      <c r="D177" s="137"/>
      <c r="E177" s="137"/>
      <c r="F177" s="138"/>
    </row>
    <row r="178" spans="4:6" s="62" customFormat="1">
      <c r="D178" s="137"/>
      <c r="E178" s="137"/>
      <c r="F178" s="138"/>
    </row>
    <row r="179" spans="4:6" s="62" customFormat="1">
      <c r="D179" s="137"/>
      <c r="E179" s="137"/>
      <c r="F179" s="138"/>
    </row>
    <row r="180" spans="4:6" s="62" customFormat="1">
      <c r="D180" s="137"/>
      <c r="E180" s="137"/>
      <c r="F180" s="138"/>
    </row>
    <row r="181" spans="4:6" s="62" customFormat="1">
      <c r="D181" s="137"/>
      <c r="E181" s="137"/>
      <c r="F181" s="138"/>
    </row>
    <row r="182" spans="4:6" s="62" customFormat="1">
      <c r="D182" s="137"/>
      <c r="E182" s="137"/>
      <c r="F182" s="138"/>
    </row>
    <row r="183" spans="4:6" s="62" customFormat="1">
      <c r="D183" s="137"/>
      <c r="E183" s="137"/>
      <c r="F183" s="138"/>
    </row>
    <row r="184" spans="4:6" s="62" customFormat="1">
      <c r="D184" s="137"/>
      <c r="E184" s="137"/>
      <c r="F184" s="138"/>
    </row>
    <row r="185" spans="4:6" s="62" customFormat="1">
      <c r="D185" s="137"/>
      <c r="E185" s="137"/>
      <c r="F185" s="138"/>
    </row>
    <row r="186" spans="4:6" s="62" customFormat="1">
      <c r="D186" s="137"/>
      <c r="E186" s="137"/>
      <c r="F186" s="138"/>
    </row>
    <row r="187" spans="4:6" s="62" customFormat="1">
      <c r="D187" s="137"/>
      <c r="E187" s="137"/>
      <c r="F187" s="138"/>
    </row>
    <row r="188" spans="4:6" s="62" customFormat="1">
      <c r="D188" s="137"/>
      <c r="E188" s="137"/>
      <c r="F188" s="138"/>
    </row>
    <row r="189" spans="4:6" s="62" customFormat="1">
      <c r="D189" s="137"/>
      <c r="E189" s="137"/>
      <c r="F189" s="138"/>
    </row>
    <row r="190" spans="4:6" s="62" customFormat="1">
      <c r="D190" s="137"/>
      <c r="E190" s="137"/>
      <c r="F190" s="138"/>
    </row>
    <row r="191" spans="4:6" s="62" customFormat="1">
      <c r="D191" s="137"/>
      <c r="E191" s="137"/>
      <c r="F191" s="138"/>
    </row>
    <row r="192" spans="4:6" s="62" customFormat="1">
      <c r="D192" s="137"/>
      <c r="E192" s="137"/>
      <c r="F192" s="138"/>
    </row>
    <row r="193" spans="4:6" s="62" customFormat="1">
      <c r="D193" s="137"/>
      <c r="E193" s="137"/>
      <c r="F193" s="138"/>
    </row>
    <row r="194" spans="4:6" s="62" customFormat="1">
      <c r="D194" s="137"/>
      <c r="E194" s="137"/>
      <c r="F194" s="138"/>
    </row>
    <row r="195" spans="4:6" s="62" customFormat="1">
      <c r="D195" s="137"/>
      <c r="E195" s="137"/>
      <c r="F195" s="138"/>
    </row>
    <row r="196" spans="4:6" s="62" customFormat="1">
      <c r="D196" s="137"/>
      <c r="E196" s="137"/>
      <c r="F196" s="138"/>
    </row>
    <row r="197" spans="4:6" s="62" customFormat="1">
      <c r="D197" s="137"/>
      <c r="E197" s="137"/>
      <c r="F197" s="138"/>
    </row>
    <row r="198" spans="4:6" s="62" customFormat="1">
      <c r="D198" s="137"/>
      <c r="E198" s="137"/>
      <c r="F198" s="138"/>
    </row>
    <row r="199" spans="4:6" s="62" customFormat="1">
      <c r="D199" s="137"/>
      <c r="E199" s="137"/>
      <c r="F199" s="138"/>
    </row>
    <row r="200" spans="4:6" s="62" customFormat="1">
      <c r="D200" s="137"/>
      <c r="E200" s="137"/>
      <c r="F200" s="138"/>
    </row>
    <row r="201" spans="4:6" s="62" customFormat="1">
      <c r="D201" s="137"/>
      <c r="E201" s="137"/>
      <c r="F201" s="138"/>
    </row>
    <row r="202" spans="4:6" s="62" customFormat="1">
      <c r="D202" s="137"/>
      <c r="E202" s="137"/>
      <c r="F202" s="138"/>
    </row>
    <row r="203" spans="4:6" s="62" customFormat="1">
      <c r="D203" s="137"/>
      <c r="E203" s="137"/>
      <c r="F203" s="138"/>
    </row>
    <row r="204" spans="4:6" s="62" customFormat="1">
      <c r="D204" s="137"/>
      <c r="E204" s="137"/>
      <c r="F204" s="138"/>
    </row>
    <row r="205" spans="4:6" s="62" customFormat="1">
      <c r="D205" s="137"/>
      <c r="E205" s="137"/>
      <c r="F205" s="138"/>
    </row>
    <row r="206" spans="4:6" s="62" customFormat="1">
      <c r="D206" s="137"/>
      <c r="E206" s="137"/>
      <c r="F206" s="138"/>
    </row>
    <row r="207" spans="4:6" s="62" customFormat="1">
      <c r="D207" s="137"/>
      <c r="E207" s="137"/>
      <c r="F207" s="138"/>
    </row>
    <row r="208" spans="4:6" s="62" customFormat="1">
      <c r="D208" s="137"/>
      <c r="E208" s="137"/>
      <c r="F208" s="138"/>
    </row>
    <row r="209" spans="4:6" s="62" customFormat="1">
      <c r="D209" s="137"/>
      <c r="E209" s="137"/>
      <c r="F209" s="138"/>
    </row>
    <row r="210" spans="4:6" s="62" customFormat="1">
      <c r="D210" s="137"/>
      <c r="E210" s="137"/>
      <c r="F210" s="138"/>
    </row>
    <row r="211" spans="4:6" s="62" customFormat="1">
      <c r="D211" s="137"/>
      <c r="E211" s="137"/>
      <c r="F211" s="138"/>
    </row>
    <row r="212" spans="4:6" s="62" customFormat="1">
      <c r="D212" s="137"/>
      <c r="E212" s="137"/>
      <c r="F212" s="138"/>
    </row>
    <row r="213" spans="4:6" s="62" customFormat="1">
      <c r="D213" s="137"/>
      <c r="E213" s="137"/>
      <c r="F213" s="138"/>
    </row>
    <row r="214" spans="4:6" s="62" customFormat="1">
      <c r="D214" s="137"/>
      <c r="E214" s="137"/>
      <c r="F214" s="138"/>
    </row>
    <row r="215" spans="4:6" s="62" customFormat="1">
      <c r="D215" s="137"/>
      <c r="E215" s="137"/>
      <c r="F215" s="138"/>
    </row>
    <row r="216" spans="4:6" s="62" customFormat="1">
      <c r="D216" s="137"/>
      <c r="E216" s="137"/>
      <c r="F216" s="138"/>
    </row>
    <row r="217" spans="4:6" s="62" customFormat="1">
      <c r="D217" s="137"/>
      <c r="E217" s="137"/>
      <c r="F217" s="138"/>
    </row>
    <row r="218" spans="4:6" s="62" customFormat="1">
      <c r="D218" s="137"/>
      <c r="E218" s="137"/>
      <c r="F218" s="138"/>
    </row>
    <row r="219" spans="4:6" s="62" customFormat="1">
      <c r="D219" s="137"/>
      <c r="E219" s="137"/>
      <c r="F219" s="138"/>
    </row>
    <row r="220" spans="4:6" s="62" customFormat="1">
      <c r="D220" s="137"/>
      <c r="E220" s="137"/>
      <c r="F220" s="138"/>
    </row>
    <row r="221" spans="4:6" s="62" customFormat="1">
      <c r="D221" s="137"/>
      <c r="E221" s="137"/>
      <c r="F221" s="138"/>
    </row>
    <row r="222" spans="4:6" s="62" customFormat="1">
      <c r="D222" s="137"/>
      <c r="E222" s="137"/>
      <c r="F222" s="138"/>
    </row>
    <row r="223" spans="4:6" s="62" customFormat="1">
      <c r="D223" s="137"/>
      <c r="E223" s="137"/>
      <c r="F223" s="138"/>
    </row>
    <row r="224" spans="4:6" s="62" customFormat="1">
      <c r="D224" s="137"/>
      <c r="E224" s="137"/>
      <c r="F224" s="138"/>
    </row>
    <row r="225" spans="4:6" s="62" customFormat="1">
      <c r="D225" s="137"/>
      <c r="E225" s="137"/>
      <c r="F225" s="138"/>
    </row>
    <row r="226" spans="4:6" s="62" customFormat="1">
      <c r="D226" s="137"/>
      <c r="E226" s="137"/>
      <c r="F226" s="138"/>
    </row>
    <row r="227" spans="4:6" s="62" customFormat="1">
      <c r="D227" s="137"/>
      <c r="E227" s="137"/>
      <c r="F227" s="138"/>
    </row>
    <row r="228" spans="4:6" s="62" customFormat="1">
      <c r="D228" s="137"/>
      <c r="E228" s="137"/>
      <c r="F228" s="138"/>
    </row>
    <row r="229" spans="4:6" s="62" customFormat="1">
      <c r="D229" s="137"/>
      <c r="E229" s="137"/>
      <c r="F229" s="138"/>
    </row>
    <row r="230" spans="4:6" s="62" customFormat="1">
      <c r="D230" s="137"/>
      <c r="E230" s="137"/>
      <c r="F230" s="138"/>
    </row>
    <row r="231" spans="4:6" s="62" customFormat="1">
      <c r="D231" s="137"/>
      <c r="E231" s="137"/>
      <c r="F231" s="138"/>
    </row>
    <row r="232" spans="4:6" s="62" customFormat="1">
      <c r="D232" s="137"/>
      <c r="E232" s="137"/>
      <c r="F232" s="138"/>
    </row>
    <row r="233" spans="4:6" s="62" customFormat="1">
      <c r="D233" s="137"/>
      <c r="E233" s="137"/>
      <c r="F233" s="138"/>
    </row>
    <row r="234" spans="4:6" s="62" customFormat="1">
      <c r="D234" s="137"/>
      <c r="E234" s="137"/>
      <c r="F234" s="138"/>
    </row>
    <row r="235" spans="4:6" s="62" customFormat="1">
      <c r="D235" s="137"/>
      <c r="E235" s="137"/>
      <c r="F235" s="138"/>
    </row>
    <row r="236" spans="4:6" s="62" customFormat="1">
      <c r="D236" s="137"/>
      <c r="E236" s="137"/>
      <c r="F236" s="138"/>
    </row>
    <row r="237" spans="4:6" s="62" customFormat="1">
      <c r="D237" s="137"/>
      <c r="E237" s="137"/>
      <c r="F237" s="138"/>
    </row>
    <row r="238" spans="4:6" s="62" customFormat="1">
      <c r="D238" s="137"/>
      <c r="E238" s="137"/>
      <c r="F238" s="138"/>
    </row>
    <row r="239" spans="4:6" s="62" customFormat="1">
      <c r="D239" s="137"/>
      <c r="E239" s="137"/>
      <c r="F239" s="138"/>
    </row>
    <row r="240" spans="4:6" s="62" customFormat="1">
      <c r="D240" s="137"/>
      <c r="E240" s="137"/>
      <c r="F240" s="138"/>
    </row>
    <row r="241" spans="4:6" s="62" customFormat="1">
      <c r="D241" s="137"/>
      <c r="E241" s="137"/>
      <c r="F241" s="138"/>
    </row>
    <row r="242" spans="4:6" s="62" customFormat="1">
      <c r="D242" s="137"/>
      <c r="E242" s="137"/>
      <c r="F242" s="138"/>
    </row>
    <row r="243" spans="4:6" s="62" customFormat="1">
      <c r="D243" s="137"/>
      <c r="E243" s="137"/>
      <c r="F243" s="138"/>
    </row>
    <row r="244" spans="4:6" s="62" customFormat="1">
      <c r="D244" s="137"/>
      <c r="E244" s="137"/>
      <c r="F244" s="138"/>
    </row>
    <row r="245" spans="4:6" s="62" customFormat="1">
      <c r="D245" s="137"/>
      <c r="E245" s="137"/>
      <c r="F245" s="138"/>
    </row>
    <row r="246" spans="4:6" s="62" customFormat="1">
      <c r="D246" s="137"/>
      <c r="E246" s="137"/>
      <c r="F246" s="138"/>
    </row>
    <row r="247" spans="4:6" s="62" customFormat="1">
      <c r="D247" s="137"/>
      <c r="E247" s="137"/>
      <c r="F247" s="138"/>
    </row>
    <row r="248" spans="4:6" s="62" customFormat="1">
      <c r="D248" s="137"/>
      <c r="E248" s="137"/>
      <c r="F248" s="138"/>
    </row>
    <row r="249" spans="4:6" s="62" customFormat="1">
      <c r="D249" s="137"/>
      <c r="E249" s="137"/>
      <c r="F249" s="138"/>
    </row>
    <row r="250" spans="4:6" s="62" customFormat="1">
      <c r="D250" s="137"/>
      <c r="E250" s="137"/>
      <c r="F250" s="138"/>
    </row>
    <row r="251" spans="4:6" s="62" customFormat="1">
      <c r="D251" s="137"/>
      <c r="E251" s="137"/>
      <c r="F251" s="138"/>
    </row>
    <row r="252" spans="4:6" s="62" customFormat="1">
      <c r="D252" s="137"/>
      <c r="E252" s="137"/>
      <c r="F252" s="138"/>
    </row>
    <row r="253" spans="4:6" s="62" customFormat="1">
      <c r="D253" s="137"/>
      <c r="E253" s="137"/>
      <c r="F253" s="138"/>
    </row>
    <row r="254" spans="4:6" s="62" customFormat="1">
      <c r="D254" s="137"/>
      <c r="E254" s="137"/>
      <c r="F254" s="138"/>
    </row>
    <row r="255" spans="4:6" s="62" customFormat="1">
      <c r="D255" s="137"/>
      <c r="E255" s="137"/>
      <c r="F255" s="138"/>
    </row>
    <row r="256" spans="4:6" s="62" customFormat="1">
      <c r="D256" s="137"/>
      <c r="E256" s="137"/>
      <c r="F256" s="138"/>
    </row>
    <row r="257" spans="4:6" s="62" customFormat="1">
      <c r="D257" s="137"/>
      <c r="E257" s="137"/>
      <c r="F257" s="138"/>
    </row>
    <row r="258" spans="4:6" s="62" customFormat="1">
      <c r="D258" s="137"/>
      <c r="E258" s="137"/>
      <c r="F258" s="138"/>
    </row>
    <row r="259" spans="4:6" s="62" customFormat="1">
      <c r="D259" s="137"/>
      <c r="E259" s="137"/>
      <c r="F259" s="138"/>
    </row>
    <row r="260" spans="4:6" s="62" customFormat="1">
      <c r="D260" s="137"/>
      <c r="E260" s="137"/>
      <c r="F260" s="138"/>
    </row>
    <row r="261" spans="4:6" s="62" customFormat="1">
      <c r="D261" s="137"/>
      <c r="E261" s="137"/>
      <c r="F261" s="138"/>
    </row>
    <row r="262" spans="4:6" s="62" customFormat="1">
      <c r="D262" s="137"/>
      <c r="E262" s="137"/>
      <c r="F262" s="138"/>
    </row>
    <row r="263" spans="4:6" s="62" customFormat="1">
      <c r="D263" s="137"/>
      <c r="E263" s="137"/>
      <c r="F263" s="138"/>
    </row>
    <row r="264" spans="4:6" s="62" customFormat="1">
      <c r="D264" s="137"/>
      <c r="E264" s="137"/>
      <c r="F264" s="138"/>
    </row>
    <row r="265" spans="4:6" s="62" customFormat="1">
      <c r="D265" s="137"/>
      <c r="E265" s="137"/>
      <c r="F265" s="138"/>
    </row>
    <row r="266" spans="4:6" s="62" customFormat="1">
      <c r="D266" s="137"/>
      <c r="E266" s="137"/>
      <c r="F266" s="138"/>
    </row>
    <row r="267" spans="4:6" s="62" customFormat="1">
      <c r="D267" s="137"/>
      <c r="E267" s="137"/>
      <c r="F267" s="138"/>
    </row>
    <row r="268" spans="4:6" s="62" customFormat="1">
      <c r="D268" s="137"/>
      <c r="E268" s="137"/>
      <c r="F268" s="138"/>
    </row>
    <row r="269" spans="4:6" s="62" customFormat="1">
      <c r="D269" s="137"/>
      <c r="E269" s="137"/>
      <c r="F269" s="138"/>
    </row>
    <row r="270" spans="4:6" s="62" customFormat="1">
      <c r="D270" s="137"/>
      <c r="E270" s="137"/>
      <c r="F270" s="138"/>
    </row>
    <row r="271" spans="4:6" s="62" customFormat="1">
      <c r="D271" s="137"/>
      <c r="E271" s="137"/>
      <c r="F271" s="138"/>
    </row>
    <row r="272" spans="4:6" s="62" customFormat="1">
      <c r="D272" s="137"/>
      <c r="E272" s="137"/>
      <c r="F272" s="138"/>
    </row>
    <row r="273" spans="4:6" s="62" customFormat="1">
      <c r="D273" s="137"/>
      <c r="E273" s="137"/>
      <c r="F273" s="138"/>
    </row>
    <row r="274" spans="4:6" s="62" customFormat="1">
      <c r="D274" s="137"/>
      <c r="E274" s="137"/>
      <c r="F274" s="138"/>
    </row>
    <row r="275" spans="4:6" s="62" customFormat="1">
      <c r="D275" s="137"/>
      <c r="E275" s="137"/>
      <c r="F275" s="138"/>
    </row>
    <row r="276" spans="4:6" s="62" customFormat="1">
      <c r="D276" s="137"/>
      <c r="E276" s="137"/>
      <c r="F276" s="138"/>
    </row>
    <row r="277" spans="4:6" s="62" customFormat="1">
      <c r="D277" s="137"/>
      <c r="E277" s="137"/>
      <c r="F277" s="138"/>
    </row>
    <row r="278" spans="4:6" s="62" customFormat="1">
      <c r="D278" s="137"/>
      <c r="E278" s="137"/>
      <c r="F278" s="138"/>
    </row>
    <row r="279" spans="4:6" s="62" customFormat="1">
      <c r="D279" s="137"/>
      <c r="E279" s="137"/>
      <c r="F279" s="138"/>
    </row>
    <row r="280" spans="4:6" s="62" customFormat="1">
      <c r="D280" s="137"/>
      <c r="E280" s="137"/>
      <c r="F280" s="138"/>
    </row>
    <row r="281" spans="4:6" s="62" customFormat="1">
      <c r="D281" s="137"/>
      <c r="E281" s="137"/>
      <c r="F281" s="138"/>
    </row>
    <row r="282" spans="4:6" s="62" customFormat="1">
      <c r="D282" s="137"/>
      <c r="E282" s="137"/>
      <c r="F282" s="138"/>
    </row>
    <row r="283" spans="4:6" s="62" customFormat="1">
      <c r="D283" s="137"/>
      <c r="E283" s="137"/>
      <c r="F283" s="138"/>
    </row>
    <row r="284" spans="4:6" s="62" customFormat="1">
      <c r="D284" s="137"/>
      <c r="E284" s="137"/>
      <c r="F284" s="138"/>
    </row>
    <row r="285" spans="4:6" s="62" customFormat="1">
      <c r="D285" s="137"/>
      <c r="E285" s="137"/>
      <c r="F285" s="138"/>
    </row>
    <row r="286" spans="4:6" s="62" customFormat="1">
      <c r="D286" s="137"/>
      <c r="E286" s="137"/>
      <c r="F286" s="138"/>
    </row>
    <row r="287" spans="4:6" s="62" customFormat="1">
      <c r="D287" s="137"/>
      <c r="E287" s="137"/>
      <c r="F287" s="138"/>
    </row>
    <row r="288" spans="4:6" s="62" customFormat="1">
      <c r="D288" s="137"/>
      <c r="E288" s="137"/>
      <c r="F288" s="138"/>
    </row>
    <row r="289" spans="4:6" s="62" customFormat="1">
      <c r="D289" s="137"/>
      <c r="E289" s="137"/>
      <c r="F289" s="138"/>
    </row>
    <row r="290" spans="4:6" s="62" customFormat="1">
      <c r="D290" s="137"/>
      <c r="E290" s="137"/>
      <c r="F290" s="138"/>
    </row>
    <row r="291" spans="4:6" s="62" customFormat="1">
      <c r="D291" s="137"/>
      <c r="E291" s="137"/>
      <c r="F291" s="138"/>
    </row>
    <row r="292" spans="4:6" s="62" customFormat="1">
      <c r="D292" s="137"/>
      <c r="E292" s="137"/>
      <c r="F292" s="138"/>
    </row>
    <row r="293" spans="4:6" s="62" customFormat="1">
      <c r="D293" s="137"/>
      <c r="E293" s="137"/>
      <c r="F293" s="138"/>
    </row>
    <row r="294" spans="4:6" s="62" customFormat="1">
      <c r="D294" s="137"/>
      <c r="E294" s="137"/>
      <c r="F294" s="138"/>
    </row>
    <row r="295" spans="4:6" s="62" customFormat="1">
      <c r="D295" s="137"/>
      <c r="E295" s="137"/>
      <c r="F295" s="138"/>
    </row>
    <row r="296" spans="4:6" s="62" customFormat="1">
      <c r="D296" s="137"/>
      <c r="E296" s="137"/>
      <c r="F296" s="138"/>
    </row>
    <row r="297" spans="4:6" s="62" customFormat="1">
      <c r="D297" s="137"/>
      <c r="E297" s="137"/>
      <c r="F297" s="138"/>
    </row>
    <row r="298" spans="4:6" s="62" customFormat="1">
      <c r="D298" s="137"/>
      <c r="E298" s="137"/>
      <c r="F298" s="138"/>
    </row>
    <row r="299" spans="4:6" s="62" customFormat="1">
      <c r="D299" s="137"/>
      <c r="E299" s="137"/>
      <c r="F299" s="138"/>
    </row>
    <row r="300" spans="4:6" s="62" customFormat="1">
      <c r="D300" s="137"/>
      <c r="E300" s="137"/>
      <c r="F300" s="138"/>
    </row>
    <row r="301" spans="4:6" s="62" customFormat="1">
      <c r="D301" s="137"/>
      <c r="E301" s="137"/>
      <c r="F301" s="138"/>
    </row>
    <row r="302" spans="4:6" s="62" customFormat="1">
      <c r="D302" s="137"/>
      <c r="E302" s="137"/>
      <c r="F302" s="138"/>
    </row>
    <row r="303" spans="4:6" s="62" customFormat="1">
      <c r="D303" s="137"/>
      <c r="E303" s="137"/>
      <c r="F303" s="138"/>
    </row>
    <row r="304" spans="4:6" s="62" customFormat="1">
      <c r="D304" s="137"/>
      <c r="E304" s="137"/>
      <c r="F304" s="138"/>
    </row>
    <row r="305" spans="4:6" s="62" customFormat="1">
      <c r="D305" s="137"/>
      <c r="E305" s="137"/>
      <c r="F305" s="138"/>
    </row>
    <row r="306" spans="4:6" s="62" customFormat="1">
      <c r="D306" s="137"/>
      <c r="E306" s="137"/>
      <c r="F306" s="138"/>
    </row>
    <row r="307" spans="4:6" s="62" customFormat="1">
      <c r="D307" s="137"/>
      <c r="E307" s="137"/>
      <c r="F307" s="138"/>
    </row>
    <row r="308" spans="4:6" s="62" customFormat="1">
      <c r="D308" s="137"/>
      <c r="E308" s="137"/>
      <c r="F308" s="138"/>
    </row>
    <row r="309" spans="4:6" s="62" customFormat="1">
      <c r="D309" s="137"/>
      <c r="E309" s="137"/>
      <c r="F309" s="138"/>
    </row>
    <row r="310" spans="4:6" s="62" customFormat="1">
      <c r="D310" s="137"/>
      <c r="E310" s="137"/>
      <c r="F310" s="138"/>
    </row>
    <row r="311" spans="4:6" s="62" customFormat="1">
      <c r="D311" s="137"/>
      <c r="E311" s="137"/>
      <c r="F311" s="138"/>
    </row>
    <row r="312" spans="4:6" s="62" customFormat="1">
      <c r="D312" s="137"/>
      <c r="E312" s="137"/>
      <c r="F312" s="138"/>
    </row>
    <row r="313" spans="4:6" s="62" customFormat="1">
      <c r="D313" s="137"/>
      <c r="E313" s="137"/>
      <c r="F313" s="138"/>
    </row>
    <row r="314" spans="4:6" s="62" customFormat="1">
      <c r="D314" s="137"/>
      <c r="E314" s="137"/>
      <c r="F314" s="138"/>
    </row>
    <row r="315" spans="4:6" s="62" customFormat="1">
      <c r="D315" s="137"/>
      <c r="E315" s="137"/>
      <c r="F315" s="138"/>
    </row>
    <row r="316" spans="4:6" s="62" customFormat="1">
      <c r="D316" s="137"/>
      <c r="E316" s="137"/>
      <c r="F316" s="138"/>
    </row>
    <row r="317" spans="4:6" s="62" customFormat="1">
      <c r="D317" s="137"/>
      <c r="E317" s="137"/>
      <c r="F317" s="138"/>
    </row>
    <row r="318" spans="4:6" s="62" customFormat="1">
      <c r="D318" s="137"/>
      <c r="E318" s="137"/>
      <c r="F318" s="138"/>
    </row>
  </sheetData>
  <mergeCells count="36">
    <mergeCell ref="J5:J6"/>
    <mergeCell ref="C5:C6"/>
    <mergeCell ref="D5:D6"/>
    <mergeCell ref="E5:E6"/>
    <mergeCell ref="F5:F6"/>
    <mergeCell ref="G5:I5"/>
    <mergeCell ref="C8:C12"/>
    <mergeCell ref="D8:D12"/>
    <mergeCell ref="E8:E12"/>
    <mergeCell ref="C13:C20"/>
    <mergeCell ref="D13:D20"/>
    <mergeCell ref="E13:E20"/>
    <mergeCell ref="C21:C28"/>
    <mergeCell ref="D21:D28"/>
    <mergeCell ref="E21:E28"/>
    <mergeCell ref="C29:C32"/>
    <mergeCell ref="D29:D32"/>
    <mergeCell ref="E29:E32"/>
    <mergeCell ref="C33:C37"/>
    <mergeCell ref="D33:D37"/>
    <mergeCell ref="E33:E37"/>
    <mergeCell ref="C41:C43"/>
    <mergeCell ref="D41:D43"/>
    <mergeCell ref="E41:E43"/>
    <mergeCell ref="C66:H66"/>
    <mergeCell ref="C48:C52"/>
    <mergeCell ref="D48:D52"/>
    <mergeCell ref="E48:E52"/>
    <mergeCell ref="C53:C57"/>
    <mergeCell ref="D53:E57"/>
    <mergeCell ref="C58:H58"/>
    <mergeCell ref="C59:H59"/>
    <mergeCell ref="C60:H60"/>
    <mergeCell ref="C61:H61"/>
    <mergeCell ref="C62:H62"/>
    <mergeCell ref="C63:H63"/>
  </mergeCells>
  <dataValidations count="1">
    <dataValidation type="decimal" allowBlank="1" showErrorMessage="1" errorTitle="Ошибка" error="Допускается ввод только неотрицательных чисел!" sqref="H49:H52 JD49:JD52 SZ49:SZ52 ACV49:ACV52 AMR49:AMR52 AWN49:AWN52 BGJ49:BGJ52 BQF49:BQF52 CAB49:CAB52 CJX49:CJX52 CTT49:CTT52 DDP49:DDP52 DNL49:DNL52 DXH49:DXH52 EHD49:EHD52 EQZ49:EQZ52 FAV49:FAV52 FKR49:FKR52 FUN49:FUN52 GEJ49:GEJ52 GOF49:GOF52 GYB49:GYB52 HHX49:HHX52 HRT49:HRT52 IBP49:IBP52 ILL49:ILL52 IVH49:IVH52 JFD49:JFD52 JOZ49:JOZ52 JYV49:JYV52 KIR49:KIR52 KSN49:KSN52 LCJ49:LCJ52 LMF49:LMF52 LWB49:LWB52 MFX49:MFX52 MPT49:MPT52 MZP49:MZP52 NJL49:NJL52 NTH49:NTH52 ODD49:ODD52 OMZ49:OMZ52 OWV49:OWV52 PGR49:PGR52 PQN49:PQN52 QAJ49:QAJ52 QKF49:QKF52 QUB49:QUB52 RDX49:RDX52 RNT49:RNT52 RXP49:RXP52 SHL49:SHL52 SRH49:SRH52 TBD49:TBD52 TKZ49:TKZ52 TUV49:TUV52 UER49:UER52 UON49:UON52 UYJ49:UYJ52 VIF49:VIF52 VSB49:VSB52 WBX49:WBX52 WLT49:WLT52 WVP49:WVP52 H65585:H65588 JD65585:JD65588 SZ65585:SZ65588 ACV65585:ACV65588 AMR65585:AMR65588 AWN65585:AWN65588 BGJ65585:BGJ65588 BQF65585:BQF65588 CAB65585:CAB65588 CJX65585:CJX65588 CTT65585:CTT65588 DDP65585:DDP65588 DNL65585:DNL65588 DXH65585:DXH65588 EHD65585:EHD65588 EQZ65585:EQZ65588 FAV65585:FAV65588 FKR65585:FKR65588 FUN65585:FUN65588 GEJ65585:GEJ65588 GOF65585:GOF65588 GYB65585:GYB65588 HHX65585:HHX65588 HRT65585:HRT65588 IBP65585:IBP65588 ILL65585:ILL65588 IVH65585:IVH65588 JFD65585:JFD65588 JOZ65585:JOZ65588 JYV65585:JYV65588 KIR65585:KIR65588 KSN65585:KSN65588 LCJ65585:LCJ65588 LMF65585:LMF65588 LWB65585:LWB65588 MFX65585:MFX65588 MPT65585:MPT65588 MZP65585:MZP65588 NJL65585:NJL65588 NTH65585:NTH65588 ODD65585:ODD65588 OMZ65585:OMZ65588 OWV65585:OWV65588 PGR65585:PGR65588 PQN65585:PQN65588 QAJ65585:QAJ65588 QKF65585:QKF65588 QUB65585:QUB65588 RDX65585:RDX65588 RNT65585:RNT65588 RXP65585:RXP65588 SHL65585:SHL65588 SRH65585:SRH65588 TBD65585:TBD65588 TKZ65585:TKZ65588 TUV65585:TUV65588 UER65585:UER65588 UON65585:UON65588 UYJ65585:UYJ65588 VIF65585:VIF65588 VSB65585:VSB65588 WBX65585:WBX65588 WLT65585:WLT65588 WVP65585:WVP65588 H131121:H131124 JD131121:JD131124 SZ131121:SZ131124 ACV131121:ACV131124 AMR131121:AMR131124 AWN131121:AWN131124 BGJ131121:BGJ131124 BQF131121:BQF131124 CAB131121:CAB131124 CJX131121:CJX131124 CTT131121:CTT131124 DDP131121:DDP131124 DNL131121:DNL131124 DXH131121:DXH131124 EHD131121:EHD131124 EQZ131121:EQZ131124 FAV131121:FAV131124 FKR131121:FKR131124 FUN131121:FUN131124 GEJ131121:GEJ131124 GOF131121:GOF131124 GYB131121:GYB131124 HHX131121:HHX131124 HRT131121:HRT131124 IBP131121:IBP131124 ILL131121:ILL131124 IVH131121:IVH131124 JFD131121:JFD131124 JOZ131121:JOZ131124 JYV131121:JYV131124 KIR131121:KIR131124 KSN131121:KSN131124 LCJ131121:LCJ131124 LMF131121:LMF131124 LWB131121:LWB131124 MFX131121:MFX131124 MPT131121:MPT131124 MZP131121:MZP131124 NJL131121:NJL131124 NTH131121:NTH131124 ODD131121:ODD131124 OMZ131121:OMZ131124 OWV131121:OWV131124 PGR131121:PGR131124 PQN131121:PQN131124 QAJ131121:QAJ131124 QKF131121:QKF131124 QUB131121:QUB131124 RDX131121:RDX131124 RNT131121:RNT131124 RXP131121:RXP131124 SHL131121:SHL131124 SRH131121:SRH131124 TBD131121:TBD131124 TKZ131121:TKZ131124 TUV131121:TUV131124 UER131121:UER131124 UON131121:UON131124 UYJ131121:UYJ131124 VIF131121:VIF131124 VSB131121:VSB131124 WBX131121:WBX131124 WLT131121:WLT131124 WVP131121:WVP131124 H196657:H196660 JD196657:JD196660 SZ196657:SZ196660 ACV196657:ACV196660 AMR196657:AMR196660 AWN196657:AWN196660 BGJ196657:BGJ196660 BQF196657:BQF196660 CAB196657:CAB196660 CJX196657:CJX196660 CTT196657:CTT196660 DDP196657:DDP196660 DNL196657:DNL196660 DXH196657:DXH196660 EHD196657:EHD196660 EQZ196657:EQZ196660 FAV196657:FAV196660 FKR196657:FKR196660 FUN196657:FUN196660 GEJ196657:GEJ196660 GOF196657:GOF196660 GYB196657:GYB196660 HHX196657:HHX196660 HRT196657:HRT196660 IBP196657:IBP196660 ILL196657:ILL196660 IVH196657:IVH196660 JFD196657:JFD196660 JOZ196657:JOZ196660 JYV196657:JYV196660 KIR196657:KIR196660 KSN196657:KSN196660 LCJ196657:LCJ196660 LMF196657:LMF196660 LWB196657:LWB196660 MFX196657:MFX196660 MPT196657:MPT196660 MZP196657:MZP196660 NJL196657:NJL196660 NTH196657:NTH196660 ODD196657:ODD196660 OMZ196657:OMZ196660 OWV196657:OWV196660 PGR196657:PGR196660 PQN196657:PQN196660 QAJ196657:QAJ196660 QKF196657:QKF196660 QUB196657:QUB196660 RDX196657:RDX196660 RNT196657:RNT196660 RXP196657:RXP196660 SHL196657:SHL196660 SRH196657:SRH196660 TBD196657:TBD196660 TKZ196657:TKZ196660 TUV196657:TUV196660 UER196657:UER196660 UON196657:UON196660 UYJ196657:UYJ196660 VIF196657:VIF196660 VSB196657:VSB196660 WBX196657:WBX196660 WLT196657:WLT196660 WVP196657:WVP196660 H262193:H262196 JD262193:JD262196 SZ262193:SZ262196 ACV262193:ACV262196 AMR262193:AMR262196 AWN262193:AWN262196 BGJ262193:BGJ262196 BQF262193:BQF262196 CAB262193:CAB262196 CJX262193:CJX262196 CTT262193:CTT262196 DDP262193:DDP262196 DNL262193:DNL262196 DXH262193:DXH262196 EHD262193:EHD262196 EQZ262193:EQZ262196 FAV262193:FAV262196 FKR262193:FKR262196 FUN262193:FUN262196 GEJ262193:GEJ262196 GOF262193:GOF262196 GYB262193:GYB262196 HHX262193:HHX262196 HRT262193:HRT262196 IBP262193:IBP262196 ILL262193:ILL262196 IVH262193:IVH262196 JFD262193:JFD262196 JOZ262193:JOZ262196 JYV262193:JYV262196 KIR262193:KIR262196 KSN262193:KSN262196 LCJ262193:LCJ262196 LMF262193:LMF262196 LWB262193:LWB262196 MFX262193:MFX262196 MPT262193:MPT262196 MZP262193:MZP262196 NJL262193:NJL262196 NTH262193:NTH262196 ODD262193:ODD262196 OMZ262193:OMZ262196 OWV262193:OWV262196 PGR262193:PGR262196 PQN262193:PQN262196 QAJ262193:QAJ262196 QKF262193:QKF262196 QUB262193:QUB262196 RDX262193:RDX262196 RNT262193:RNT262196 RXP262193:RXP262196 SHL262193:SHL262196 SRH262193:SRH262196 TBD262193:TBD262196 TKZ262193:TKZ262196 TUV262193:TUV262196 UER262193:UER262196 UON262193:UON262196 UYJ262193:UYJ262196 VIF262193:VIF262196 VSB262193:VSB262196 WBX262193:WBX262196 WLT262193:WLT262196 WVP262193:WVP262196 H327729:H327732 JD327729:JD327732 SZ327729:SZ327732 ACV327729:ACV327732 AMR327729:AMR327732 AWN327729:AWN327732 BGJ327729:BGJ327732 BQF327729:BQF327732 CAB327729:CAB327732 CJX327729:CJX327732 CTT327729:CTT327732 DDP327729:DDP327732 DNL327729:DNL327732 DXH327729:DXH327732 EHD327729:EHD327732 EQZ327729:EQZ327732 FAV327729:FAV327732 FKR327729:FKR327732 FUN327729:FUN327732 GEJ327729:GEJ327732 GOF327729:GOF327732 GYB327729:GYB327732 HHX327729:HHX327732 HRT327729:HRT327732 IBP327729:IBP327732 ILL327729:ILL327732 IVH327729:IVH327732 JFD327729:JFD327732 JOZ327729:JOZ327732 JYV327729:JYV327732 KIR327729:KIR327732 KSN327729:KSN327732 LCJ327729:LCJ327732 LMF327729:LMF327732 LWB327729:LWB327732 MFX327729:MFX327732 MPT327729:MPT327732 MZP327729:MZP327732 NJL327729:NJL327732 NTH327729:NTH327732 ODD327729:ODD327732 OMZ327729:OMZ327732 OWV327729:OWV327732 PGR327729:PGR327732 PQN327729:PQN327732 QAJ327729:QAJ327732 QKF327729:QKF327732 QUB327729:QUB327732 RDX327729:RDX327732 RNT327729:RNT327732 RXP327729:RXP327732 SHL327729:SHL327732 SRH327729:SRH327732 TBD327729:TBD327732 TKZ327729:TKZ327732 TUV327729:TUV327732 UER327729:UER327732 UON327729:UON327732 UYJ327729:UYJ327732 VIF327729:VIF327732 VSB327729:VSB327732 WBX327729:WBX327732 WLT327729:WLT327732 WVP327729:WVP327732 H393265:H393268 JD393265:JD393268 SZ393265:SZ393268 ACV393265:ACV393268 AMR393265:AMR393268 AWN393265:AWN393268 BGJ393265:BGJ393268 BQF393265:BQF393268 CAB393265:CAB393268 CJX393265:CJX393268 CTT393265:CTT393268 DDP393265:DDP393268 DNL393265:DNL393268 DXH393265:DXH393268 EHD393265:EHD393268 EQZ393265:EQZ393268 FAV393265:FAV393268 FKR393265:FKR393268 FUN393265:FUN393268 GEJ393265:GEJ393268 GOF393265:GOF393268 GYB393265:GYB393268 HHX393265:HHX393268 HRT393265:HRT393268 IBP393265:IBP393268 ILL393265:ILL393268 IVH393265:IVH393268 JFD393265:JFD393268 JOZ393265:JOZ393268 JYV393265:JYV393268 KIR393265:KIR393268 KSN393265:KSN393268 LCJ393265:LCJ393268 LMF393265:LMF393268 LWB393265:LWB393268 MFX393265:MFX393268 MPT393265:MPT393268 MZP393265:MZP393268 NJL393265:NJL393268 NTH393265:NTH393268 ODD393265:ODD393268 OMZ393265:OMZ393268 OWV393265:OWV393268 PGR393265:PGR393268 PQN393265:PQN393268 QAJ393265:QAJ393268 QKF393265:QKF393268 QUB393265:QUB393268 RDX393265:RDX393268 RNT393265:RNT393268 RXP393265:RXP393268 SHL393265:SHL393268 SRH393265:SRH393268 TBD393265:TBD393268 TKZ393265:TKZ393268 TUV393265:TUV393268 UER393265:UER393268 UON393265:UON393268 UYJ393265:UYJ393268 VIF393265:VIF393268 VSB393265:VSB393268 WBX393265:WBX393268 WLT393265:WLT393268 WVP393265:WVP393268 H458801:H458804 JD458801:JD458804 SZ458801:SZ458804 ACV458801:ACV458804 AMR458801:AMR458804 AWN458801:AWN458804 BGJ458801:BGJ458804 BQF458801:BQF458804 CAB458801:CAB458804 CJX458801:CJX458804 CTT458801:CTT458804 DDP458801:DDP458804 DNL458801:DNL458804 DXH458801:DXH458804 EHD458801:EHD458804 EQZ458801:EQZ458804 FAV458801:FAV458804 FKR458801:FKR458804 FUN458801:FUN458804 GEJ458801:GEJ458804 GOF458801:GOF458804 GYB458801:GYB458804 HHX458801:HHX458804 HRT458801:HRT458804 IBP458801:IBP458804 ILL458801:ILL458804 IVH458801:IVH458804 JFD458801:JFD458804 JOZ458801:JOZ458804 JYV458801:JYV458804 KIR458801:KIR458804 KSN458801:KSN458804 LCJ458801:LCJ458804 LMF458801:LMF458804 LWB458801:LWB458804 MFX458801:MFX458804 MPT458801:MPT458804 MZP458801:MZP458804 NJL458801:NJL458804 NTH458801:NTH458804 ODD458801:ODD458804 OMZ458801:OMZ458804 OWV458801:OWV458804 PGR458801:PGR458804 PQN458801:PQN458804 QAJ458801:QAJ458804 QKF458801:QKF458804 QUB458801:QUB458804 RDX458801:RDX458804 RNT458801:RNT458804 RXP458801:RXP458804 SHL458801:SHL458804 SRH458801:SRH458804 TBD458801:TBD458804 TKZ458801:TKZ458804 TUV458801:TUV458804 UER458801:UER458804 UON458801:UON458804 UYJ458801:UYJ458804 VIF458801:VIF458804 VSB458801:VSB458804 WBX458801:WBX458804 WLT458801:WLT458804 WVP458801:WVP458804 H524337:H524340 JD524337:JD524340 SZ524337:SZ524340 ACV524337:ACV524340 AMR524337:AMR524340 AWN524337:AWN524340 BGJ524337:BGJ524340 BQF524337:BQF524340 CAB524337:CAB524340 CJX524337:CJX524340 CTT524337:CTT524340 DDP524337:DDP524340 DNL524337:DNL524340 DXH524337:DXH524340 EHD524337:EHD524340 EQZ524337:EQZ524340 FAV524337:FAV524340 FKR524337:FKR524340 FUN524337:FUN524340 GEJ524337:GEJ524340 GOF524337:GOF524340 GYB524337:GYB524340 HHX524337:HHX524340 HRT524337:HRT524340 IBP524337:IBP524340 ILL524337:ILL524340 IVH524337:IVH524340 JFD524337:JFD524340 JOZ524337:JOZ524340 JYV524337:JYV524340 KIR524337:KIR524340 KSN524337:KSN524340 LCJ524337:LCJ524340 LMF524337:LMF524340 LWB524337:LWB524340 MFX524337:MFX524340 MPT524337:MPT524340 MZP524337:MZP524340 NJL524337:NJL524340 NTH524337:NTH524340 ODD524337:ODD524340 OMZ524337:OMZ524340 OWV524337:OWV524340 PGR524337:PGR524340 PQN524337:PQN524340 QAJ524337:QAJ524340 QKF524337:QKF524340 QUB524337:QUB524340 RDX524337:RDX524340 RNT524337:RNT524340 RXP524337:RXP524340 SHL524337:SHL524340 SRH524337:SRH524340 TBD524337:TBD524340 TKZ524337:TKZ524340 TUV524337:TUV524340 UER524337:UER524340 UON524337:UON524340 UYJ524337:UYJ524340 VIF524337:VIF524340 VSB524337:VSB524340 WBX524337:WBX524340 WLT524337:WLT524340 WVP524337:WVP524340 H589873:H589876 JD589873:JD589876 SZ589873:SZ589876 ACV589873:ACV589876 AMR589873:AMR589876 AWN589873:AWN589876 BGJ589873:BGJ589876 BQF589873:BQF589876 CAB589873:CAB589876 CJX589873:CJX589876 CTT589873:CTT589876 DDP589873:DDP589876 DNL589873:DNL589876 DXH589873:DXH589876 EHD589873:EHD589876 EQZ589873:EQZ589876 FAV589873:FAV589876 FKR589873:FKR589876 FUN589873:FUN589876 GEJ589873:GEJ589876 GOF589873:GOF589876 GYB589873:GYB589876 HHX589873:HHX589876 HRT589873:HRT589876 IBP589873:IBP589876 ILL589873:ILL589876 IVH589873:IVH589876 JFD589873:JFD589876 JOZ589873:JOZ589876 JYV589873:JYV589876 KIR589873:KIR589876 KSN589873:KSN589876 LCJ589873:LCJ589876 LMF589873:LMF589876 LWB589873:LWB589876 MFX589873:MFX589876 MPT589873:MPT589876 MZP589873:MZP589876 NJL589873:NJL589876 NTH589873:NTH589876 ODD589873:ODD589876 OMZ589873:OMZ589876 OWV589873:OWV589876 PGR589873:PGR589876 PQN589873:PQN589876 QAJ589873:QAJ589876 QKF589873:QKF589876 QUB589873:QUB589876 RDX589873:RDX589876 RNT589873:RNT589876 RXP589873:RXP589876 SHL589873:SHL589876 SRH589873:SRH589876 TBD589873:TBD589876 TKZ589873:TKZ589876 TUV589873:TUV589876 UER589873:UER589876 UON589873:UON589876 UYJ589873:UYJ589876 VIF589873:VIF589876 VSB589873:VSB589876 WBX589873:WBX589876 WLT589873:WLT589876 WVP589873:WVP589876 H655409:H655412 JD655409:JD655412 SZ655409:SZ655412 ACV655409:ACV655412 AMR655409:AMR655412 AWN655409:AWN655412 BGJ655409:BGJ655412 BQF655409:BQF655412 CAB655409:CAB655412 CJX655409:CJX655412 CTT655409:CTT655412 DDP655409:DDP655412 DNL655409:DNL655412 DXH655409:DXH655412 EHD655409:EHD655412 EQZ655409:EQZ655412 FAV655409:FAV655412 FKR655409:FKR655412 FUN655409:FUN655412 GEJ655409:GEJ655412 GOF655409:GOF655412 GYB655409:GYB655412 HHX655409:HHX655412 HRT655409:HRT655412 IBP655409:IBP655412 ILL655409:ILL655412 IVH655409:IVH655412 JFD655409:JFD655412 JOZ655409:JOZ655412 JYV655409:JYV655412 KIR655409:KIR655412 KSN655409:KSN655412 LCJ655409:LCJ655412 LMF655409:LMF655412 LWB655409:LWB655412 MFX655409:MFX655412 MPT655409:MPT655412 MZP655409:MZP655412 NJL655409:NJL655412 NTH655409:NTH655412 ODD655409:ODD655412 OMZ655409:OMZ655412 OWV655409:OWV655412 PGR655409:PGR655412 PQN655409:PQN655412 QAJ655409:QAJ655412 QKF655409:QKF655412 QUB655409:QUB655412 RDX655409:RDX655412 RNT655409:RNT655412 RXP655409:RXP655412 SHL655409:SHL655412 SRH655409:SRH655412 TBD655409:TBD655412 TKZ655409:TKZ655412 TUV655409:TUV655412 UER655409:UER655412 UON655409:UON655412 UYJ655409:UYJ655412 VIF655409:VIF655412 VSB655409:VSB655412 WBX655409:WBX655412 WLT655409:WLT655412 WVP655409:WVP655412 H720945:H720948 JD720945:JD720948 SZ720945:SZ720948 ACV720945:ACV720948 AMR720945:AMR720948 AWN720945:AWN720948 BGJ720945:BGJ720948 BQF720945:BQF720948 CAB720945:CAB720948 CJX720945:CJX720948 CTT720945:CTT720948 DDP720945:DDP720948 DNL720945:DNL720948 DXH720945:DXH720948 EHD720945:EHD720948 EQZ720945:EQZ720948 FAV720945:FAV720948 FKR720945:FKR720948 FUN720945:FUN720948 GEJ720945:GEJ720948 GOF720945:GOF720948 GYB720945:GYB720948 HHX720945:HHX720948 HRT720945:HRT720948 IBP720945:IBP720948 ILL720945:ILL720948 IVH720945:IVH720948 JFD720945:JFD720948 JOZ720945:JOZ720948 JYV720945:JYV720948 KIR720945:KIR720948 KSN720945:KSN720948 LCJ720945:LCJ720948 LMF720945:LMF720948 LWB720945:LWB720948 MFX720945:MFX720948 MPT720945:MPT720948 MZP720945:MZP720948 NJL720945:NJL720948 NTH720945:NTH720948 ODD720945:ODD720948 OMZ720945:OMZ720948 OWV720945:OWV720948 PGR720945:PGR720948 PQN720945:PQN720948 QAJ720945:QAJ720948 QKF720945:QKF720948 QUB720945:QUB720948 RDX720945:RDX720948 RNT720945:RNT720948 RXP720945:RXP720948 SHL720945:SHL720948 SRH720945:SRH720948 TBD720945:TBD720948 TKZ720945:TKZ720948 TUV720945:TUV720948 UER720945:UER720948 UON720945:UON720948 UYJ720945:UYJ720948 VIF720945:VIF720948 VSB720945:VSB720948 WBX720945:WBX720948 WLT720945:WLT720948 WVP720945:WVP720948 H786481:H786484 JD786481:JD786484 SZ786481:SZ786484 ACV786481:ACV786484 AMR786481:AMR786484 AWN786481:AWN786484 BGJ786481:BGJ786484 BQF786481:BQF786484 CAB786481:CAB786484 CJX786481:CJX786484 CTT786481:CTT786484 DDP786481:DDP786484 DNL786481:DNL786484 DXH786481:DXH786484 EHD786481:EHD786484 EQZ786481:EQZ786484 FAV786481:FAV786484 FKR786481:FKR786484 FUN786481:FUN786484 GEJ786481:GEJ786484 GOF786481:GOF786484 GYB786481:GYB786484 HHX786481:HHX786484 HRT786481:HRT786484 IBP786481:IBP786484 ILL786481:ILL786484 IVH786481:IVH786484 JFD786481:JFD786484 JOZ786481:JOZ786484 JYV786481:JYV786484 KIR786481:KIR786484 KSN786481:KSN786484 LCJ786481:LCJ786484 LMF786481:LMF786484 LWB786481:LWB786484 MFX786481:MFX786484 MPT786481:MPT786484 MZP786481:MZP786484 NJL786481:NJL786484 NTH786481:NTH786484 ODD786481:ODD786484 OMZ786481:OMZ786484 OWV786481:OWV786484 PGR786481:PGR786484 PQN786481:PQN786484 QAJ786481:QAJ786484 QKF786481:QKF786484 QUB786481:QUB786484 RDX786481:RDX786484 RNT786481:RNT786484 RXP786481:RXP786484 SHL786481:SHL786484 SRH786481:SRH786484 TBD786481:TBD786484 TKZ786481:TKZ786484 TUV786481:TUV786484 UER786481:UER786484 UON786481:UON786484 UYJ786481:UYJ786484 VIF786481:VIF786484 VSB786481:VSB786484 WBX786481:WBX786484 WLT786481:WLT786484 WVP786481:WVP786484 H852017:H852020 JD852017:JD852020 SZ852017:SZ852020 ACV852017:ACV852020 AMR852017:AMR852020 AWN852017:AWN852020 BGJ852017:BGJ852020 BQF852017:BQF852020 CAB852017:CAB852020 CJX852017:CJX852020 CTT852017:CTT852020 DDP852017:DDP852020 DNL852017:DNL852020 DXH852017:DXH852020 EHD852017:EHD852020 EQZ852017:EQZ852020 FAV852017:FAV852020 FKR852017:FKR852020 FUN852017:FUN852020 GEJ852017:GEJ852020 GOF852017:GOF852020 GYB852017:GYB852020 HHX852017:HHX852020 HRT852017:HRT852020 IBP852017:IBP852020 ILL852017:ILL852020 IVH852017:IVH852020 JFD852017:JFD852020 JOZ852017:JOZ852020 JYV852017:JYV852020 KIR852017:KIR852020 KSN852017:KSN852020 LCJ852017:LCJ852020 LMF852017:LMF852020 LWB852017:LWB852020 MFX852017:MFX852020 MPT852017:MPT852020 MZP852017:MZP852020 NJL852017:NJL852020 NTH852017:NTH852020 ODD852017:ODD852020 OMZ852017:OMZ852020 OWV852017:OWV852020 PGR852017:PGR852020 PQN852017:PQN852020 QAJ852017:QAJ852020 QKF852017:QKF852020 QUB852017:QUB852020 RDX852017:RDX852020 RNT852017:RNT852020 RXP852017:RXP852020 SHL852017:SHL852020 SRH852017:SRH852020 TBD852017:TBD852020 TKZ852017:TKZ852020 TUV852017:TUV852020 UER852017:UER852020 UON852017:UON852020 UYJ852017:UYJ852020 VIF852017:VIF852020 VSB852017:VSB852020 WBX852017:WBX852020 WLT852017:WLT852020 WVP852017:WVP852020 H917553:H917556 JD917553:JD917556 SZ917553:SZ917556 ACV917553:ACV917556 AMR917553:AMR917556 AWN917553:AWN917556 BGJ917553:BGJ917556 BQF917553:BQF917556 CAB917553:CAB917556 CJX917553:CJX917556 CTT917553:CTT917556 DDP917553:DDP917556 DNL917553:DNL917556 DXH917553:DXH917556 EHD917553:EHD917556 EQZ917553:EQZ917556 FAV917553:FAV917556 FKR917553:FKR917556 FUN917553:FUN917556 GEJ917553:GEJ917556 GOF917553:GOF917556 GYB917553:GYB917556 HHX917553:HHX917556 HRT917553:HRT917556 IBP917553:IBP917556 ILL917553:ILL917556 IVH917553:IVH917556 JFD917553:JFD917556 JOZ917553:JOZ917556 JYV917553:JYV917556 KIR917553:KIR917556 KSN917553:KSN917556 LCJ917553:LCJ917556 LMF917553:LMF917556 LWB917553:LWB917556 MFX917553:MFX917556 MPT917553:MPT917556 MZP917553:MZP917556 NJL917553:NJL917556 NTH917553:NTH917556 ODD917553:ODD917556 OMZ917553:OMZ917556 OWV917553:OWV917556 PGR917553:PGR917556 PQN917553:PQN917556 QAJ917553:QAJ917556 QKF917553:QKF917556 QUB917553:QUB917556 RDX917553:RDX917556 RNT917553:RNT917556 RXP917553:RXP917556 SHL917553:SHL917556 SRH917553:SRH917556 TBD917553:TBD917556 TKZ917553:TKZ917556 TUV917553:TUV917556 UER917553:UER917556 UON917553:UON917556 UYJ917553:UYJ917556 VIF917553:VIF917556 VSB917553:VSB917556 WBX917553:WBX917556 WLT917553:WLT917556 WVP917553:WVP917556 H983089:H983092 JD983089:JD983092 SZ983089:SZ983092 ACV983089:ACV983092 AMR983089:AMR983092 AWN983089:AWN983092 BGJ983089:BGJ983092 BQF983089:BQF983092 CAB983089:CAB983092 CJX983089:CJX983092 CTT983089:CTT983092 DDP983089:DDP983092 DNL983089:DNL983092 DXH983089:DXH983092 EHD983089:EHD983092 EQZ983089:EQZ983092 FAV983089:FAV983092 FKR983089:FKR983092 FUN983089:FUN983092 GEJ983089:GEJ983092 GOF983089:GOF983092 GYB983089:GYB983092 HHX983089:HHX983092 HRT983089:HRT983092 IBP983089:IBP983092 ILL983089:ILL983092 IVH983089:IVH983092 JFD983089:JFD983092 JOZ983089:JOZ983092 JYV983089:JYV983092 KIR983089:KIR983092 KSN983089:KSN983092 LCJ983089:LCJ983092 LMF983089:LMF983092 LWB983089:LWB983092 MFX983089:MFX983092 MPT983089:MPT983092 MZP983089:MZP983092 NJL983089:NJL983092 NTH983089:NTH983092 ODD983089:ODD983092 OMZ983089:OMZ983092 OWV983089:OWV983092 PGR983089:PGR983092 PQN983089:PQN983092 QAJ983089:QAJ983092 QKF983089:QKF983092 QUB983089:QUB983092 RDX983089:RDX983092 RNT983089:RNT983092 RXP983089:RXP983092 SHL983089:SHL983092 SRH983089:SRH983092 TBD983089:TBD983092 TKZ983089:TKZ983092 TUV983089:TUV983092 UER983089:UER983092 UON983089:UON983092 UYJ983089:UYJ983092 VIF983089:VIF983092 VSB983089:VSB983092 WBX983089:WBX983092 WLT983089:WLT983092 WVP983089:WVP983092 I54:I57 JE54:JE57 TA54:TA57 ACW54:ACW57 AMS54:AMS57 AWO54:AWO57 BGK54:BGK57 BQG54:BQG57 CAC54:CAC57 CJY54:CJY57 CTU54:CTU57 DDQ54:DDQ57 DNM54:DNM57 DXI54:DXI57 EHE54:EHE57 ERA54:ERA57 FAW54:FAW57 FKS54:FKS57 FUO54:FUO57 GEK54:GEK57 GOG54:GOG57 GYC54:GYC57 HHY54:HHY57 HRU54:HRU57 IBQ54:IBQ57 ILM54:ILM57 IVI54:IVI57 JFE54:JFE57 JPA54:JPA57 JYW54:JYW57 KIS54:KIS57 KSO54:KSO57 LCK54:LCK57 LMG54:LMG57 LWC54:LWC57 MFY54:MFY57 MPU54:MPU57 MZQ54:MZQ57 NJM54:NJM57 NTI54:NTI57 ODE54:ODE57 ONA54:ONA57 OWW54:OWW57 PGS54:PGS57 PQO54:PQO57 QAK54:QAK57 QKG54:QKG57 QUC54:QUC57 RDY54:RDY57 RNU54:RNU57 RXQ54:RXQ57 SHM54:SHM57 SRI54:SRI57 TBE54:TBE57 TLA54:TLA57 TUW54:TUW57 UES54:UES57 UOO54:UOO57 UYK54:UYK57 VIG54:VIG57 VSC54:VSC57 WBY54:WBY57 WLU54:WLU57 WVQ54:WVQ57 I65590:I65593 JE65590:JE65593 TA65590:TA65593 ACW65590:ACW65593 AMS65590:AMS65593 AWO65590:AWO65593 BGK65590:BGK65593 BQG65590:BQG65593 CAC65590:CAC65593 CJY65590:CJY65593 CTU65590:CTU65593 DDQ65590:DDQ65593 DNM65590:DNM65593 DXI65590:DXI65593 EHE65590:EHE65593 ERA65590:ERA65593 FAW65590:FAW65593 FKS65590:FKS65593 FUO65590:FUO65593 GEK65590:GEK65593 GOG65590:GOG65593 GYC65590:GYC65593 HHY65590:HHY65593 HRU65590:HRU65593 IBQ65590:IBQ65593 ILM65590:ILM65593 IVI65590:IVI65593 JFE65590:JFE65593 JPA65590:JPA65593 JYW65590:JYW65593 KIS65590:KIS65593 KSO65590:KSO65593 LCK65590:LCK65593 LMG65590:LMG65593 LWC65590:LWC65593 MFY65590:MFY65593 MPU65590:MPU65593 MZQ65590:MZQ65593 NJM65590:NJM65593 NTI65590:NTI65593 ODE65590:ODE65593 ONA65590:ONA65593 OWW65590:OWW65593 PGS65590:PGS65593 PQO65590:PQO65593 QAK65590:QAK65593 QKG65590:QKG65593 QUC65590:QUC65593 RDY65590:RDY65593 RNU65590:RNU65593 RXQ65590:RXQ65593 SHM65590:SHM65593 SRI65590:SRI65593 TBE65590:TBE65593 TLA65590:TLA65593 TUW65590:TUW65593 UES65590:UES65593 UOO65590:UOO65593 UYK65590:UYK65593 VIG65590:VIG65593 VSC65590:VSC65593 WBY65590:WBY65593 WLU65590:WLU65593 WVQ65590:WVQ65593 I131126:I131129 JE131126:JE131129 TA131126:TA131129 ACW131126:ACW131129 AMS131126:AMS131129 AWO131126:AWO131129 BGK131126:BGK131129 BQG131126:BQG131129 CAC131126:CAC131129 CJY131126:CJY131129 CTU131126:CTU131129 DDQ131126:DDQ131129 DNM131126:DNM131129 DXI131126:DXI131129 EHE131126:EHE131129 ERA131126:ERA131129 FAW131126:FAW131129 FKS131126:FKS131129 FUO131126:FUO131129 GEK131126:GEK131129 GOG131126:GOG131129 GYC131126:GYC131129 HHY131126:HHY131129 HRU131126:HRU131129 IBQ131126:IBQ131129 ILM131126:ILM131129 IVI131126:IVI131129 JFE131126:JFE131129 JPA131126:JPA131129 JYW131126:JYW131129 KIS131126:KIS131129 KSO131126:KSO131129 LCK131126:LCK131129 LMG131126:LMG131129 LWC131126:LWC131129 MFY131126:MFY131129 MPU131126:MPU131129 MZQ131126:MZQ131129 NJM131126:NJM131129 NTI131126:NTI131129 ODE131126:ODE131129 ONA131126:ONA131129 OWW131126:OWW131129 PGS131126:PGS131129 PQO131126:PQO131129 QAK131126:QAK131129 QKG131126:QKG131129 QUC131126:QUC131129 RDY131126:RDY131129 RNU131126:RNU131129 RXQ131126:RXQ131129 SHM131126:SHM131129 SRI131126:SRI131129 TBE131126:TBE131129 TLA131126:TLA131129 TUW131126:TUW131129 UES131126:UES131129 UOO131126:UOO131129 UYK131126:UYK131129 VIG131126:VIG131129 VSC131126:VSC131129 WBY131126:WBY131129 WLU131126:WLU131129 WVQ131126:WVQ131129 I196662:I196665 JE196662:JE196665 TA196662:TA196665 ACW196662:ACW196665 AMS196662:AMS196665 AWO196662:AWO196665 BGK196662:BGK196665 BQG196662:BQG196665 CAC196662:CAC196665 CJY196662:CJY196665 CTU196662:CTU196665 DDQ196662:DDQ196665 DNM196662:DNM196665 DXI196662:DXI196665 EHE196662:EHE196665 ERA196662:ERA196665 FAW196662:FAW196665 FKS196662:FKS196665 FUO196662:FUO196665 GEK196662:GEK196665 GOG196662:GOG196665 GYC196662:GYC196665 HHY196662:HHY196665 HRU196662:HRU196665 IBQ196662:IBQ196665 ILM196662:ILM196665 IVI196662:IVI196665 JFE196662:JFE196665 JPA196662:JPA196665 JYW196662:JYW196665 KIS196662:KIS196665 KSO196662:KSO196665 LCK196662:LCK196665 LMG196662:LMG196665 LWC196662:LWC196665 MFY196662:MFY196665 MPU196662:MPU196665 MZQ196662:MZQ196665 NJM196662:NJM196665 NTI196662:NTI196665 ODE196662:ODE196665 ONA196662:ONA196665 OWW196662:OWW196665 PGS196662:PGS196665 PQO196662:PQO196665 QAK196662:QAK196665 QKG196662:QKG196665 QUC196662:QUC196665 RDY196662:RDY196665 RNU196662:RNU196665 RXQ196662:RXQ196665 SHM196662:SHM196665 SRI196662:SRI196665 TBE196662:TBE196665 TLA196662:TLA196665 TUW196662:TUW196665 UES196662:UES196665 UOO196662:UOO196665 UYK196662:UYK196665 VIG196662:VIG196665 VSC196662:VSC196665 WBY196662:WBY196665 WLU196662:WLU196665 WVQ196662:WVQ196665 I262198:I262201 JE262198:JE262201 TA262198:TA262201 ACW262198:ACW262201 AMS262198:AMS262201 AWO262198:AWO262201 BGK262198:BGK262201 BQG262198:BQG262201 CAC262198:CAC262201 CJY262198:CJY262201 CTU262198:CTU262201 DDQ262198:DDQ262201 DNM262198:DNM262201 DXI262198:DXI262201 EHE262198:EHE262201 ERA262198:ERA262201 FAW262198:FAW262201 FKS262198:FKS262201 FUO262198:FUO262201 GEK262198:GEK262201 GOG262198:GOG262201 GYC262198:GYC262201 HHY262198:HHY262201 HRU262198:HRU262201 IBQ262198:IBQ262201 ILM262198:ILM262201 IVI262198:IVI262201 JFE262198:JFE262201 JPA262198:JPA262201 JYW262198:JYW262201 KIS262198:KIS262201 KSO262198:KSO262201 LCK262198:LCK262201 LMG262198:LMG262201 LWC262198:LWC262201 MFY262198:MFY262201 MPU262198:MPU262201 MZQ262198:MZQ262201 NJM262198:NJM262201 NTI262198:NTI262201 ODE262198:ODE262201 ONA262198:ONA262201 OWW262198:OWW262201 PGS262198:PGS262201 PQO262198:PQO262201 QAK262198:QAK262201 QKG262198:QKG262201 QUC262198:QUC262201 RDY262198:RDY262201 RNU262198:RNU262201 RXQ262198:RXQ262201 SHM262198:SHM262201 SRI262198:SRI262201 TBE262198:TBE262201 TLA262198:TLA262201 TUW262198:TUW262201 UES262198:UES262201 UOO262198:UOO262201 UYK262198:UYK262201 VIG262198:VIG262201 VSC262198:VSC262201 WBY262198:WBY262201 WLU262198:WLU262201 WVQ262198:WVQ262201 I327734:I327737 JE327734:JE327737 TA327734:TA327737 ACW327734:ACW327737 AMS327734:AMS327737 AWO327734:AWO327737 BGK327734:BGK327737 BQG327734:BQG327737 CAC327734:CAC327737 CJY327734:CJY327737 CTU327734:CTU327737 DDQ327734:DDQ327737 DNM327734:DNM327737 DXI327734:DXI327737 EHE327734:EHE327737 ERA327734:ERA327737 FAW327734:FAW327737 FKS327734:FKS327737 FUO327734:FUO327737 GEK327734:GEK327737 GOG327734:GOG327737 GYC327734:GYC327737 HHY327734:HHY327737 HRU327734:HRU327737 IBQ327734:IBQ327737 ILM327734:ILM327737 IVI327734:IVI327737 JFE327734:JFE327737 JPA327734:JPA327737 JYW327734:JYW327737 KIS327734:KIS327737 KSO327734:KSO327737 LCK327734:LCK327737 LMG327734:LMG327737 LWC327734:LWC327737 MFY327734:MFY327737 MPU327734:MPU327737 MZQ327734:MZQ327737 NJM327734:NJM327737 NTI327734:NTI327737 ODE327734:ODE327737 ONA327734:ONA327737 OWW327734:OWW327737 PGS327734:PGS327737 PQO327734:PQO327737 QAK327734:QAK327737 QKG327734:QKG327737 QUC327734:QUC327737 RDY327734:RDY327737 RNU327734:RNU327737 RXQ327734:RXQ327737 SHM327734:SHM327737 SRI327734:SRI327737 TBE327734:TBE327737 TLA327734:TLA327737 TUW327734:TUW327737 UES327734:UES327737 UOO327734:UOO327737 UYK327734:UYK327737 VIG327734:VIG327737 VSC327734:VSC327737 WBY327734:WBY327737 WLU327734:WLU327737 WVQ327734:WVQ327737 I393270:I393273 JE393270:JE393273 TA393270:TA393273 ACW393270:ACW393273 AMS393270:AMS393273 AWO393270:AWO393273 BGK393270:BGK393273 BQG393270:BQG393273 CAC393270:CAC393273 CJY393270:CJY393273 CTU393270:CTU393273 DDQ393270:DDQ393273 DNM393270:DNM393273 DXI393270:DXI393273 EHE393270:EHE393273 ERA393270:ERA393273 FAW393270:FAW393273 FKS393270:FKS393273 FUO393270:FUO393273 GEK393270:GEK393273 GOG393270:GOG393273 GYC393270:GYC393273 HHY393270:HHY393273 HRU393270:HRU393273 IBQ393270:IBQ393273 ILM393270:ILM393273 IVI393270:IVI393273 JFE393270:JFE393273 JPA393270:JPA393273 JYW393270:JYW393273 KIS393270:KIS393273 KSO393270:KSO393273 LCK393270:LCK393273 LMG393270:LMG393273 LWC393270:LWC393273 MFY393270:MFY393273 MPU393270:MPU393273 MZQ393270:MZQ393273 NJM393270:NJM393273 NTI393270:NTI393273 ODE393270:ODE393273 ONA393270:ONA393273 OWW393270:OWW393273 PGS393270:PGS393273 PQO393270:PQO393273 QAK393270:QAK393273 QKG393270:QKG393273 QUC393270:QUC393273 RDY393270:RDY393273 RNU393270:RNU393273 RXQ393270:RXQ393273 SHM393270:SHM393273 SRI393270:SRI393273 TBE393270:TBE393273 TLA393270:TLA393273 TUW393270:TUW393273 UES393270:UES393273 UOO393270:UOO393273 UYK393270:UYK393273 VIG393270:VIG393273 VSC393270:VSC393273 WBY393270:WBY393273 WLU393270:WLU393273 WVQ393270:WVQ393273 I458806:I458809 JE458806:JE458809 TA458806:TA458809 ACW458806:ACW458809 AMS458806:AMS458809 AWO458806:AWO458809 BGK458806:BGK458809 BQG458806:BQG458809 CAC458806:CAC458809 CJY458806:CJY458809 CTU458806:CTU458809 DDQ458806:DDQ458809 DNM458806:DNM458809 DXI458806:DXI458809 EHE458806:EHE458809 ERA458806:ERA458809 FAW458806:FAW458809 FKS458806:FKS458809 FUO458806:FUO458809 GEK458806:GEK458809 GOG458806:GOG458809 GYC458806:GYC458809 HHY458806:HHY458809 HRU458806:HRU458809 IBQ458806:IBQ458809 ILM458806:ILM458809 IVI458806:IVI458809 JFE458806:JFE458809 JPA458806:JPA458809 JYW458806:JYW458809 KIS458806:KIS458809 KSO458806:KSO458809 LCK458806:LCK458809 LMG458806:LMG458809 LWC458806:LWC458809 MFY458806:MFY458809 MPU458806:MPU458809 MZQ458806:MZQ458809 NJM458806:NJM458809 NTI458806:NTI458809 ODE458806:ODE458809 ONA458806:ONA458809 OWW458806:OWW458809 PGS458806:PGS458809 PQO458806:PQO458809 QAK458806:QAK458809 QKG458806:QKG458809 QUC458806:QUC458809 RDY458806:RDY458809 RNU458806:RNU458809 RXQ458806:RXQ458809 SHM458806:SHM458809 SRI458806:SRI458809 TBE458806:TBE458809 TLA458806:TLA458809 TUW458806:TUW458809 UES458806:UES458809 UOO458806:UOO458809 UYK458806:UYK458809 VIG458806:VIG458809 VSC458806:VSC458809 WBY458806:WBY458809 WLU458806:WLU458809 WVQ458806:WVQ458809 I524342:I524345 JE524342:JE524345 TA524342:TA524345 ACW524342:ACW524345 AMS524342:AMS524345 AWO524342:AWO524345 BGK524342:BGK524345 BQG524342:BQG524345 CAC524342:CAC524345 CJY524342:CJY524345 CTU524342:CTU524345 DDQ524342:DDQ524345 DNM524342:DNM524345 DXI524342:DXI524345 EHE524342:EHE524345 ERA524342:ERA524345 FAW524342:FAW524345 FKS524342:FKS524345 FUO524342:FUO524345 GEK524342:GEK524345 GOG524342:GOG524345 GYC524342:GYC524345 HHY524342:HHY524345 HRU524342:HRU524345 IBQ524342:IBQ524345 ILM524342:ILM524345 IVI524342:IVI524345 JFE524342:JFE524345 JPA524342:JPA524345 JYW524342:JYW524345 KIS524342:KIS524345 KSO524342:KSO524345 LCK524342:LCK524345 LMG524342:LMG524345 LWC524342:LWC524345 MFY524342:MFY524345 MPU524342:MPU524345 MZQ524342:MZQ524345 NJM524342:NJM524345 NTI524342:NTI524345 ODE524342:ODE524345 ONA524342:ONA524345 OWW524342:OWW524345 PGS524342:PGS524345 PQO524342:PQO524345 QAK524342:QAK524345 QKG524342:QKG524345 QUC524342:QUC524345 RDY524342:RDY524345 RNU524342:RNU524345 RXQ524342:RXQ524345 SHM524342:SHM524345 SRI524342:SRI524345 TBE524342:TBE524345 TLA524342:TLA524345 TUW524342:TUW524345 UES524342:UES524345 UOO524342:UOO524345 UYK524342:UYK524345 VIG524342:VIG524345 VSC524342:VSC524345 WBY524342:WBY524345 WLU524342:WLU524345 WVQ524342:WVQ524345 I589878:I589881 JE589878:JE589881 TA589878:TA589881 ACW589878:ACW589881 AMS589878:AMS589881 AWO589878:AWO589881 BGK589878:BGK589881 BQG589878:BQG589881 CAC589878:CAC589881 CJY589878:CJY589881 CTU589878:CTU589881 DDQ589878:DDQ589881 DNM589878:DNM589881 DXI589878:DXI589881 EHE589878:EHE589881 ERA589878:ERA589881 FAW589878:FAW589881 FKS589878:FKS589881 FUO589878:FUO589881 GEK589878:GEK589881 GOG589878:GOG589881 GYC589878:GYC589881 HHY589878:HHY589881 HRU589878:HRU589881 IBQ589878:IBQ589881 ILM589878:ILM589881 IVI589878:IVI589881 JFE589878:JFE589881 JPA589878:JPA589881 JYW589878:JYW589881 KIS589878:KIS589881 KSO589878:KSO589881 LCK589878:LCK589881 LMG589878:LMG589881 LWC589878:LWC589881 MFY589878:MFY589881 MPU589878:MPU589881 MZQ589878:MZQ589881 NJM589878:NJM589881 NTI589878:NTI589881 ODE589878:ODE589881 ONA589878:ONA589881 OWW589878:OWW589881 PGS589878:PGS589881 PQO589878:PQO589881 QAK589878:QAK589881 QKG589878:QKG589881 QUC589878:QUC589881 RDY589878:RDY589881 RNU589878:RNU589881 RXQ589878:RXQ589881 SHM589878:SHM589881 SRI589878:SRI589881 TBE589878:TBE589881 TLA589878:TLA589881 TUW589878:TUW589881 UES589878:UES589881 UOO589878:UOO589881 UYK589878:UYK589881 VIG589878:VIG589881 VSC589878:VSC589881 WBY589878:WBY589881 WLU589878:WLU589881 WVQ589878:WVQ589881 I655414:I655417 JE655414:JE655417 TA655414:TA655417 ACW655414:ACW655417 AMS655414:AMS655417 AWO655414:AWO655417 BGK655414:BGK655417 BQG655414:BQG655417 CAC655414:CAC655417 CJY655414:CJY655417 CTU655414:CTU655417 DDQ655414:DDQ655417 DNM655414:DNM655417 DXI655414:DXI655417 EHE655414:EHE655417 ERA655414:ERA655417 FAW655414:FAW655417 FKS655414:FKS655417 FUO655414:FUO655417 GEK655414:GEK655417 GOG655414:GOG655417 GYC655414:GYC655417 HHY655414:HHY655417 HRU655414:HRU655417 IBQ655414:IBQ655417 ILM655414:ILM655417 IVI655414:IVI655417 JFE655414:JFE655417 JPA655414:JPA655417 JYW655414:JYW655417 KIS655414:KIS655417 KSO655414:KSO655417 LCK655414:LCK655417 LMG655414:LMG655417 LWC655414:LWC655417 MFY655414:MFY655417 MPU655414:MPU655417 MZQ655414:MZQ655417 NJM655414:NJM655417 NTI655414:NTI655417 ODE655414:ODE655417 ONA655414:ONA655417 OWW655414:OWW655417 PGS655414:PGS655417 PQO655414:PQO655417 QAK655414:QAK655417 QKG655414:QKG655417 QUC655414:QUC655417 RDY655414:RDY655417 RNU655414:RNU655417 RXQ655414:RXQ655417 SHM655414:SHM655417 SRI655414:SRI655417 TBE655414:TBE655417 TLA655414:TLA655417 TUW655414:TUW655417 UES655414:UES655417 UOO655414:UOO655417 UYK655414:UYK655417 VIG655414:VIG655417 VSC655414:VSC655417 WBY655414:WBY655417 WLU655414:WLU655417 WVQ655414:WVQ655417 I720950:I720953 JE720950:JE720953 TA720950:TA720953 ACW720950:ACW720953 AMS720950:AMS720953 AWO720950:AWO720953 BGK720950:BGK720953 BQG720950:BQG720953 CAC720950:CAC720953 CJY720950:CJY720953 CTU720950:CTU720953 DDQ720950:DDQ720953 DNM720950:DNM720953 DXI720950:DXI720953 EHE720950:EHE720953 ERA720950:ERA720953 FAW720950:FAW720953 FKS720950:FKS720953 FUO720950:FUO720953 GEK720950:GEK720953 GOG720950:GOG720953 GYC720950:GYC720953 HHY720950:HHY720953 HRU720950:HRU720953 IBQ720950:IBQ720953 ILM720950:ILM720953 IVI720950:IVI720953 JFE720950:JFE720953 JPA720950:JPA720953 JYW720950:JYW720953 KIS720950:KIS720953 KSO720950:KSO720953 LCK720950:LCK720953 LMG720950:LMG720953 LWC720950:LWC720953 MFY720950:MFY720953 MPU720950:MPU720953 MZQ720950:MZQ720953 NJM720950:NJM720953 NTI720950:NTI720953 ODE720950:ODE720953 ONA720950:ONA720953 OWW720950:OWW720953 PGS720950:PGS720953 PQO720950:PQO720953 QAK720950:QAK720953 QKG720950:QKG720953 QUC720950:QUC720953 RDY720950:RDY720953 RNU720950:RNU720953 RXQ720950:RXQ720953 SHM720950:SHM720953 SRI720950:SRI720953 TBE720950:TBE720953 TLA720950:TLA720953 TUW720950:TUW720953 UES720950:UES720953 UOO720950:UOO720953 UYK720950:UYK720953 VIG720950:VIG720953 VSC720950:VSC720953 WBY720950:WBY720953 WLU720950:WLU720953 WVQ720950:WVQ720953 I786486:I786489 JE786486:JE786489 TA786486:TA786489 ACW786486:ACW786489 AMS786486:AMS786489 AWO786486:AWO786489 BGK786486:BGK786489 BQG786486:BQG786489 CAC786486:CAC786489 CJY786486:CJY786489 CTU786486:CTU786489 DDQ786486:DDQ786489 DNM786486:DNM786489 DXI786486:DXI786489 EHE786486:EHE786489 ERA786486:ERA786489 FAW786486:FAW786489 FKS786486:FKS786489 FUO786486:FUO786489 GEK786486:GEK786489 GOG786486:GOG786489 GYC786486:GYC786489 HHY786486:HHY786489 HRU786486:HRU786489 IBQ786486:IBQ786489 ILM786486:ILM786489 IVI786486:IVI786489 JFE786486:JFE786489 JPA786486:JPA786489 JYW786486:JYW786489 KIS786486:KIS786489 KSO786486:KSO786489 LCK786486:LCK786489 LMG786486:LMG786489 LWC786486:LWC786489 MFY786486:MFY786489 MPU786486:MPU786489 MZQ786486:MZQ786489 NJM786486:NJM786489 NTI786486:NTI786489 ODE786486:ODE786489 ONA786486:ONA786489 OWW786486:OWW786489 PGS786486:PGS786489 PQO786486:PQO786489 QAK786486:QAK786489 QKG786486:QKG786489 QUC786486:QUC786489 RDY786486:RDY786489 RNU786486:RNU786489 RXQ786486:RXQ786489 SHM786486:SHM786489 SRI786486:SRI786489 TBE786486:TBE786489 TLA786486:TLA786489 TUW786486:TUW786489 UES786486:UES786489 UOO786486:UOO786489 UYK786486:UYK786489 VIG786486:VIG786489 VSC786486:VSC786489 WBY786486:WBY786489 WLU786486:WLU786489 WVQ786486:WVQ786489 I852022:I852025 JE852022:JE852025 TA852022:TA852025 ACW852022:ACW852025 AMS852022:AMS852025 AWO852022:AWO852025 BGK852022:BGK852025 BQG852022:BQG852025 CAC852022:CAC852025 CJY852022:CJY852025 CTU852022:CTU852025 DDQ852022:DDQ852025 DNM852022:DNM852025 DXI852022:DXI852025 EHE852022:EHE852025 ERA852022:ERA852025 FAW852022:FAW852025 FKS852022:FKS852025 FUO852022:FUO852025 GEK852022:GEK852025 GOG852022:GOG852025 GYC852022:GYC852025 HHY852022:HHY852025 HRU852022:HRU852025 IBQ852022:IBQ852025 ILM852022:ILM852025 IVI852022:IVI852025 JFE852022:JFE852025 JPA852022:JPA852025 JYW852022:JYW852025 KIS852022:KIS852025 KSO852022:KSO852025 LCK852022:LCK852025 LMG852022:LMG852025 LWC852022:LWC852025 MFY852022:MFY852025 MPU852022:MPU852025 MZQ852022:MZQ852025 NJM852022:NJM852025 NTI852022:NTI852025 ODE852022:ODE852025 ONA852022:ONA852025 OWW852022:OWW852025 PGS852022:PGS852025 PQO852022:PQO852025 QAK852022:QAK852025 QKG852022:QKG852025 QUC852022:QUC852025 RDY852022:RDY852025 RNU852022:RNU852025 RXQ852022:RXQ852025 SHM852022:SHM852025 SRI852022:SRI852025 TBE852022:TBE852025 TLA852022:TLA852025 TUW852022:TUW852025 UES852022:UES852025 UOO852022:UOO852025 UYK852022:UYK852025 VIG852022:VIG852025 VSC852022:VSC852025 WBY852022:WBY852025 WLU852022:WLU852025 WVQ852022:WVQ852025 I917558:I917561 JE917558:JE917561 TA917558:TA917561 ACW917558:ACW917561 AMS917558:AMS917561 AWO917558:AWO917561 BGK917558:BGK917561 BQG917558:BQG917561 CAC917558:CAC917561 CJY917558:CJY917561 CTU917558:CTU917561 DDQ917558:DDQ917561 DNM917558:DNM917561 DXI917558:DXI917561 EHE917558:EHE917561 ERA917558:ERA917561 FAW917558:FAW917561 FKS917558:FKS917561 FUO917558:FUO917561 GEK917558:GEK917561 GOG917558:GOG917561 GYC917558:GYC917561 HHY917558:HHY917561 HRU917558:HRU917561 IBQ917558:IBQ917561 ILM917558:ILM917561 IVI917558:IVI917561 JFE917558:JFE917561 JPA917558:JPA917561 JYW917558:JYW917561 KIS917558:KIS917561 KSO917558:KSO917561 LCK917558:LCK917561 LMG917558:LMG917561 LWC917558:LWC917561 MFY917558:MFY917561 MPU917558:MPU917561 MZQ917558:MZQ917561 NJM917558:NJM917561 NTI917558:NTI917561 ODE917558:ODE917561 ONA917558:ONA917561 OWW917558:OWW917561 PGS917558:PGS917561 PQO917558:PQO917561 QAK917558:QAK917561 QKG917558:QKG917561 QUC917558:QUC917561 RDY917558:RDY917561 RNU917558:RNU917561 RXQ917558:RXQ917561 SHM917558:SHM917561 SRI917558:SRI917561 TBE917558:TBE917561 TLA917558:TLA917561 TUW917558:TUW917561 UES917558:UES917561 UOO917558:UOO917561 UYK917558:UYK917561 VIG917558:VIG917561 VSC917558:VSC917561 WBY917558:WBY917561 WLU917558:WLU917561 WVQ917558:WVQ917561 I983094:I983097 JE983094:JE983097 TA983094:TA983097 ACW983094:ACW983097 AMS983094:AMS983097 AWO983094:AWO983097 BGK983094:BGK983097 BQG983094:BQG983097 CAC983094:CAC983097 CJY983094:CJY983097 CTU983094:CTU983097 DDQ983094:DDQ983097 DNM983094:DNM983097 DXI983094:DXI983097 EHE983094:EHE983097 ERA983094:ERA983097 FAW983094:FAW983097 FKS983094:FKS983097 FUO983094:FUO983097 GEK983094:GEK983097 GOG983094:GOG983097 GYC983094:GYC983097 HHY983094:HHY983097 HRU983094:HRU983097 IBQ983094:IBQ983097 ILM983094:ILM983097 IVI983094:IVI983097 JFE983094:JFE983097 JPA983094:JPA983097 JYW983094:JYW983097 KIS983094:KIS983097 KSO983094:KSO983097 LCK983094:LCK983097 LMG983094:LMG983097 LWC983094:LWC983097 MFY983094:MFY983097 MPU983094:MPU983097 MZQ983094:MZQ983097 NJM983094:NJM983097 NTI983094:NTI983097 ODE983094:ODE983097 ONA983094:ONA983097 OWW983094:OWW983097 PGS983094:PGS983097 PQO983094:PQO983097 QAK983094:QAK983097 QKG983094:QKG983097 QUC983094:QUC983097 RDY983094:RDY983097 RNU983094:RNU983097 RXQ983094:RXQ983097 SHM983094:SHM983097 SRI983094:SRI983097 TBE983094:TBE983097 TLA983094:TLA983097 TUW983094:TUW983097 UES983094:UES983097 UOO983094:UOO983097 UYK983094:UYK983097 VIG983094:VIG983097 VSC983094:VSC983097 WBY983094:WBY983097 WLU983094:WLU983097 WVQ983094:WVQ983097 H8:H47 JD8:JD47 SZ8:SZ47 ACV8:ACV47 AMR8:AMR47 AWN8:AWN47 BGJ8:BGJ47 BQF8:BQF47 CAB8:CAB47 CJX8:CJX47 CTT8:CTT47 DDP8:DDP47 DNL8:DNL47 DXH8:DXH47 EHD8:EHD47 EQZ8:EQZ47 FAV8:FAV47 FKR8:FKR47 FUN8:FUN47 GEJ8:GEJ47 GOF8:GOF47 GYB8:GYB47 HHX8:HHX47 HRT8:HRT47 IBP8:IBP47 ILL8:ILL47 IVH8:IVH47 JFD8:JFD47 JOZ8:JOZ47 JYV8:JYV47 KIR8:KIR47 KSN8:KSN47 LCJ8:LCJ47 LMF8:LMF47 LWB8:LWB47 MFX8:MFX47 MPT8:MPT47 MZP8:MZP47 NJL8:NJL47 NTH8:NTH47 ODD8:ODD47 OMZ8:OMZ47 OWV8:OWV47 PGR8:PGR47 PQN8:PQN47 QAJ8:QAJ47 QKF8:QKF47 QUB8:QUB47 RDX8:RDX47 RNT8:RNT47 RXP8:RXP47 SHL8:SHL47 SRH8:SRH47 TBD8:TBD47 TKZ8:TKZ47 TUV8:TUV47 UER8:UER47 UON8:UON47 UYJ8:UYJ47 VIF8:VIF47 VSB8:VSB47 WBX8:WBX47 WLT8:WLT47 WVP8:WVP47 H65544:H65583 JD65544:JD65583 SZ65544:SZ65583 ACV65544:ACV65583 AMR65544:AMR65583 AWN65544:AWN65583 BGJ65544:BGJ65583 BQF65544:BQF65583 CAB65544:CAB65583 CJX65544:CJX65583 CTT65544:CTT65583 DDP65544:DDP65583 DNL65544:DNL65583 DXH65544:DXH65583 EHD65544:EHD65583 EQZ65544:EQZ65583 FAV65544:FAV65583 FKR65544:FKR65583 FUN65544:FUN65583 GEJ65544:GEJ65583 GOF65544:GOF65583 GYB65544:GYB65583 HHX65544:HHX65583 HRT65544:HRT65583 IBP65544:IBP65583 ILL65544:ILL65583 IVH65544:IVH65583 JFD65544:JFD65583 JOZ65544:JOZ65583 JYV65544:JYV65583 KIR65544:KIR65583 KSN65544:KSN65583 LCJ65544:LCJ65583 LMF65544:LMF65583 LWB65544:LWB65583 MFX65544:MFX65583 MPT65544:MPT65583 MZP65544:MZP65583 NJL65544:NJL65583 NTH65544:NTH65583 ODD65544:ODD65583 OMZ65544:OMZ65583 OWV65544:OWV65583 PGR65544:PGR65583 PQN65544:PQN65583 QAJ65544:QAJ65583 QKF65544:QKF65583 QUB65544:QUB65583 RDX65544:RDX65583 RNT65544:RNT65583 RXP65544:RXP65583 SHL65544:SHL65583 SRH65544:SRH65583 TBD65544:TBD65583 TKZ65544:TKZ65583 TUV65544:TUV65583 UER65544:UER65583 UON65544:UON65583 UYJ65544:UYJ65583 VIF65544:VIF65583 VSB65544:VSB65583 WBX65544:WBX65583 WLT65544:WLT65583 WVP65544:WVP65583 H131080:H131119 JD131080:JD131119 SZ131080:SZ131119 ACV131080:ACV131119 AMR131080:AMR131119 AWN131080:AWN131119 BGJ131080:BGJ131119 BQF131080:BQF131119 CAB131080:CAB131119 CJX131080:CJX131119 CTT131080:CTT131119 DDP131080:DDP131119 DNL131080:DNL131119 DXH131080:DXH131119 EHD131080:EHD131119 EQZ131080:EQZ131119 FAV131080:FAV131119 FKR131080:FKR131119 FUN131080:FUN131119 GEJ131080:GEJ131119 GOF131080:GOF131119 GYB131080:GYB131119 HHX131080:HHX131119 HRT131080:HRT131119 IBP131080:IBP131119 ILL131080:ILL131119 IVH131080:IVH131119 JFD131080:JFD131119 JOZ131080:JOZ131119 JYV131080:JYV131119 KIR131080:KIR131119 KSN131080:KSN131119 LCJ131080:LCJ131119 LMF131080:LMF131119 LWB131080:LWB131119 MFX131080:MFX131119 MPT131080:MPT131119 MZP131080:MZP131119 NJL131080:NJL131119 NTH131080:NTH131119 ODD131080:ODD131119 OMZ131080:OMZ131119 OWV131080:OWV131119 PGR131080:PGR131119 PQN131080:PQN131119 QAJ131080:QAJ131119 QKF131080:QKF131119 QUB131080:QUB131119 RDX131080:RDX131119 RNT131080:RNT131119 RXP131080:RXP131119 SHL131080:SHL131119 SRH131080:SRH131119 TBD131080:TBD131119 TKZ131080:TKZ131119 TUV131080:TUV131119 UER131080:UER131119 UON131080:UON131119 UYJ131080:UYJ131119 VIF131080:VIF131119 VSB131080:VSB131119 WBX131080:WBX131119 WLT131080:WLT131119 WVP131080:WVP131119 H196616:H196655 JD196616:JD196655 SZ196616:SZ196655 ACV196616:ACV196655 AMR196616:AMR196655 AWN196616:AWN196655 BGJ196616:BGJ196655 BQF196616:BQF196655 CAB196616:CAB196655 CJX196616:CJX196655 CTT196616:CTT196655 DDP196616:DDP196655 DNL196616:DNL196655 DXH196616:DXH196655 EHD196616:EHD196655 EQZ196616:EQZ196655 FAV196616:FAV196655 FKR196616:FKR196655 FUN196616:FUN196655 GEJ196616:GEJ196655 GOF196616:GOF196655 GYB196616:GYB196655 HHX196616:HHX196655 HRT196616:HRT196655 IBP196616:IBP196655 ILL196616:ILL196655 IVH196616:IVH196655 JFD196616:JFD196655 JOZ196616:JOZ196655 JYV196616:JYV196655 KIR196616:KIR196655 KSN196616:KSN196655 LCJ196616:LCJ196655 LMF196616:LMF196655 LWB196616:LWB196655 MFX196616:MFX196655 MPT196616:MPT196655 MZP196616:MZP196655 NJL196616:NJL196655 NTH196616:NTH196655 ODD196616:ODD196655 OMZ196616:OMZ196655 OWV196616:OWV196655 PGR196616:PGR196655 PQN196616:PQN196655 QAJ196616:QAJ196655 QKF196616:QKF196655 QUB196616:QUB196655 RDX196616:RDX196655 RNT196616:RNT196655 RXP196616:RXP196655 SHL196616:SHL196655 SRH196616:SRH196655 TBD196616:TBD196655 TKZ196616:TKZ196655 TUV196616:TUV196655 UER196616:UER196655 UON196616:UON196655 UYJ196616:UYJ196655 VIF196616:VIF196655 VSB196616:VSB196655 WBX196616:WBX196655 WLT196616:WLT196655 WVP196616:WVP196655 H262152:H262191 JD262152:JD262191 SZ262152:SZ262191 ACV262152:ACV262191 AMR262152:AMR262191 AWN262152:AWN262191 BGJ262152:BGJ262191 BQF262152:BQF262191 CAB262152:CAB262191 CJX262152:CJX262191 CTT262152:CTT262191 DDP262152:DDP262191 DNL262152:DNL262191 DXH262152:DXH262191 EHD262152:EHD262191 EQZ262152:EQZ262191 FAV262152:FAV262191 FKR262152:FKR262191 FUN262152:FUN262191 GEJ262152:GEJ262191 GOF262152:GOF262191 GYB262152:GYB262191 HHX262152:HHX262191 HRT262152:HRT262191 IBP262152:IBP262191 ILL262152:ILL262191 IVH262152:IVH262191 JFD262152:JFD262191 JOZ262152:JOZ262191 JYV262152:JYV262191 KIR262152:KIR262191 KSN262152:KSN262191 LCJ262152:LCJ262191 LMF262152:LMF262191 LWB262152:LWB262191 MFX262152:MFX262191 MPT262152:MPT262191 MZP262152:MZP262191 NJL262152:NJL262191 NTH262152:NTH262191 ODD262152:ODD262191 OMZ262152:OMZ262191 OWV262152:OWV262191 PGR262152:PGR262191 PQN262152:PQN262191 QAJ262152:QAJ262191 QKF262152:QKF262191 QUB262152:QUB262191 RDX262152:RDX262191 RNT262152:RNT262191 RXP262152:RXP262191 SHL262152:SHL262191 SRH262152:SRH262191 TBD262152:TBD262191 TKZ262152:TKZ262191 TUV262152:TUV262191 UER262152:UER262191 UON262152:UON262191 UYJ262152:UYJ262191 VIF262152:VIF262191 VSB262152:VSB262191 WBX262152:WBX262191 WLT262152:WLT262191 WVP262152:WVP262191 H327688:H327727 JD327688:JD327727 SZ327688:SZ327727 ACV327688:ACV327727 AMR327688:AMR327727 AWN327688:AWN327727 BGJ327688:BGJ327727 BQF327688:BQF327727 CAB327688:CAB327727 CJX327688:CJX327727 CTT327688:CTT327727 DDP327688:DDP327727 DNL327688:DNL327727 DXH327688:DXH327727 EHD327688:EHD327727 EQZ327688:EQZ327727 FAV327688:FAV327727 FKR327688:FKR327727 FUN327688:FUN327727 GEJ327688:GEJ327727 GOF327688:GOF327727 GYB327688:GYB327727 HHX327688:HHX327727 HRT327688:HRT327727 IBP327688:IBP327727 ILL327688:ILL327727 IVH327688:IVH327727 JFD327688:JFD327727 JOZ327688:JOZ327727 JYV327688:JYV327727 KIR327688:KIR327727 KSN327688:KSN327727 LCJ327688:LCJ327727 LMF327688:LMF327727 LWB327688:LWB327727 MFX327688:MFX327727 MPT327688:MPT327727 MZP327688:MZP327727 NJL327688:NJL327727 NTH327688:NTH327727 ODD327688:ODD327727 OMZ327688:OMZ327727 OWV327688:OWV327727 PGR327688:PGR327727 PQN327688:PQN327727 QAJ327688:QAJ327727 QKF327688:QKF327727 QUB327688:QUB327727 RDX327688:RDX327727 RNT327688:RNT327727 RXP327688:RXP327727 SHL327688:SHL327727 SRH327688:SRH327727 TBD327688:TBD327727 TKZ327688:TKZ327727 TUV327688:TUV327727 UER327688:UER327727 UON327688:UON327727 UYJ327688:UYJ327727 VIF327688:VIF327727 VSB327688:VSB327727 WBX327688:WBX327727 WLT327688:WLT327727 WVP327688:WVP327727 H393224:H393263 JD393224:JD393263 SZ393224:SZ393263 ACV393224:ACV393263 AMR393224:AMR393263 AWN393224:AWN393263 BGJ393224:BGJ393263 BQF393224:BQF393263 CAB393224:CAB393263 CJX393224:CJX393263 CTT393224:CTT393263 DDP393224:DDP393263 DNL393224:DNL393263 DXH393224:DXH393263 EHD393224:EHD393263 EQZ393224:EQZ393263 FAV393224:FAV393263 FKR393224:FKR393263 FUN393224:FUN393263 GEJ393224:GEJ393263 GOF393224:GOF393263 GYB393224:GYB393263 HHX393224:HHX393263 HRT393224:HRT393263 IBP393224:IBP393263 ILL393224:ILL393263 IVH393224:IVH393263 JFD393224:JFD393263 JOZ393224:JOZ393263 JYV393224:JYV393263 KIR393224:KIR393263 KSN393224:KSN393263 LCJ393224:LCJ393263 LMF393224:LMF393263 LWB393224:LWB393263 MFX393224:MFX393263 MPT393224:MPT393263 MZP393224:MZP393263 NJL393224:NJL393263 NTH393224:NTH393263 ODD393224:ODD393263 OMZ393224:OMZ393263 OWV393224:OWV393263 PGR393224:PGR393263 PQN393224:PQN393263 QAJ393224:QAJ393263 QKF393224:QKF393263 QUB393224:QUB393263 RDX393224:RDX393263 RNT393224:RNT393263 RXP393224:RXP393263 SHL393224:SHL393263 SRH393224:SRH393263 TBD393224:TBD393263 TKZ393224:TKZ393263 TUV393224:TUV393263 UER393224:UER393263 UON393224:UON393263 UYJ393224:UYJ393263 VIF393224:VIF393263 VSB393224:VSB393263 WBX393224:WBX393263 WLT393224:WLT393263 WVP393224:WVP393263 H458760:H458799 JD458760:JD458799 SZ458760:SZ458799 ACV458760:ACV458799 AMR458760:AMR458799 AWN458760:AWN458799 BGJ458760:BGJ458799 BQF458760:BQF458799 CAB458760:CAB458799 CJX458760:CJX458799 CTT458760:CTT458799 DDP458760:DDP458799 DNL458760:DNL458799 DXH458760:DXH458799 EHD458760:EHD458799 EQZ458760:EQZ458799 FAV458760:FAV458799 FKR458760:FKR458799 FUN458760:FUN458799 GEJ458760:GEJ458799 GOF458760:GOF458799 GYB458760:GYB458799 HHX458760:HHX458799 HRT458760:HRT458799 IBP458760:IBP458799 ILL458760:ILL458799 IVH458760:IVH458799 JFD458760:JFD458799 JOZ458760:JOZ458799 JYV458760:JYV458799 KIR458760:KIR458799 KSN458760:KSN458799 LCJ458760:LCJ458799 LMF458760:LMF458799 LWB458760:LWB458799 MFX458760:MFX458799 MPT458760:MPT458799 MZP458760:MZP458799 NJL458760:NJL458799 NTH458760:NTH458799 ODD458760:ODD458799 OMZ458760:OMZ458799 OWV458760:OWV458799 PGR458760:PGR458799 PQN458760:PQN458799 QAJ458760:QAJ458799 QKF458760:QKF458799 QUB458760:QUB458799 RDX458760:RDX458799 RNT458760:RNT458799 RXP458760:RXP458799 SHL458760:SHL458799 SRH458760:SRH458799 TBD458760:TBD458799 TKZ458760:TKZ458799 TUV458760:TUV458799 UER458760:UER458799 UON458760:UON458799 UYJ458760:UYJ458799 VIF458760:VIF458799 VSB458760:VSB458799 WBX458760:WBX458799 WLT458760:WLT458799 WVP458760:WVP458799 H524296:H524335 JD524296:JD524335 SZ524296:SZ524335 ACV524296:ACV524335 AMR524296:AMR524335 AWN524296:AWN524335 BGJ524296:BGJ524335 BQF524296:BQF524335 CAB524296:CAB524335 CJX524296:CJX524335 CTT524296:CTT524335 DDP524296:DDP524335 DNL524296:DNL524335 DXH524296:DXH524335 EHD524296:EHD524335 EQZ524296:EQZ524335 FAV524296:FAV524335 FKR524296:FKR524335 FUN524296:FUN524335 GEJ524296:GEJ524335 GOF524296:GOF524335 GYB524296:GYB524335 HHX524296:HHX524335 HRT524296:HRT524335 IBP524296:IBP524335 ILL524296:ILL524335 IVH524296:IVH524335 JFD524296:JFD524335 JOZ524296:JOZ524335 JYV524296:JYV524335 KIR524296:KIR524335 KSN524296:KSN524335 LCJ524296:LCJ524335 LMF524296:LMF524335 LWB524296:LWB524335 MFX524296:MFX524335 MPT524296:MPT524335 MZP524296:MZP524335 NJL524296:NJL524335 NTH524296:NTH524335 ODD524296:ODD524335 OMZ524296:OMZ524335 OWV524296:OWV524335 PGR524296:PGR524335 PQN524296:PQN524335 QAJ524296:QAJ524335 QKF524296:QKF524335 QUB524296:QUB524335 RDX524296:RDX524335 RNT524296:RNT524335 RXP524296:RXP524335 SHL524296:SHL524335 SRH524296:SRH524335 TBD524296:TBD524335 TKZ524296:TKZ524335 TUV524296:TUV524335 UER524296:UER524335 UON524296:UON524335 UYJ524296:UYJ524335 VIF524296:VIF524335 VSB524296:VSB524335 WBX524296:WBX524335 WLT524296:WLT524335 WVP524296:WVP524335 H589832:H589871 JD589832:JD589871 SZ589832:SZ589871 ACV589832:ACV589871 AMR589832:AMR589871 AWN589832:AWN589871 BGJ589832:BGJ589871 BQF589832:BQF589871 CAB589832:CAB589871 CJX589832:CJX589871 CTT589832:CTT589871 DDP589832:DDP589871 DNL589832:DNL589871 DXH589832:DXH589871 EHD589832:EHD589871 EQZ589832:EQZ589871 FAV589832:FAV589871 FKR589832:FKR589871 FUN589832:FUN589871 GEJ589832:GEJ589871 GOF589832:GOF589871 GYB589832:GYB589871 HHX589832:HHX589871 HRT589832:HRT589871 IBP589832:IBP589871 ILL589832:ILL589871 IVH589832:IVH589871 JFD589832:JFD589871 JOZ589832:JOZ589871 JYV589832:JYV589871 KIR589832:KIR589871 KSN589832:KSN589871 LCJ589832:LCJ589871 LMF589832:LMF589871 LWB589832:LWB589871 MFX589832:MFX589871 MPT589832:MPT589871 MZP589832:MZP589871 NJL589832:NJL589871 NTH589832:NTH589871 ODD589832:ODD589871 OMZ589832:OMZ589871 OWV589832:OWV589871 PGR589832:PGR589871 PQN589832:PQN589871 QAJ589832:QAJ589871 QKF589832:QKF589871 QUB589832:QUB589871 RDX589832:RDX589871 RNT589832:RNT589871 RXP589832:RXP589871 SHL589832:SHL589871 SRH589832:SRH589871 TBD589832:TBD589871 TKZ589832:TKZ589871 TUV589832:TUV589871 UER589832:UER589871 UON589832:UON589871 UYJ589832:UYJ589871 VIF589832:VIF589871 VSB589832:VSB589871 WBX589832:WBX589871 WLT589832:WLT589871 WVP589832:WVP589871 H655368:H655407 JD655368:JD655407 SZ655368:SZ655407 ACV655368:ACV655407 AMR655368:AMR655407 AWN655368:AWN655407 BGJ655368:BGJ655407 BQF655368:BQF655407 CAB655368:CAB655407 CJX655368:CJX655407 CTT655368:CTT655407 DDP655368:DDP655407 DNL655368:DNL655407 DXH655368:DXH655407 EHD655368:EHD655407 EQZ655368:EQZ655407 FAV655368:FAV655407 FKR655368:FKR655407 FUN655368:FUN655407 GEJ655368:GEJ655407 GOF655368:GOF655407 GYB655368:GYB655407 HHX655368:HHX655407 HRT655368:HRT655407 IBP655368:IBP655407 ILL655368:ILL655407 IVH655368:IVH655407 JFD655368:JFD655407 JOZ655368:JOZ655407 JYV655368:JYV655407 KIR655368:KIR655407 KSN655368:KSN655407 LCJ655368:LCJ655407 LMF655368:LMF655407 LWB655368:LWB655407 MFX655368:MFX655407 MPT655368:MPT655407 MZP655368:MZP655407 NJL655368:NJL655407 NTH655368:NTH655407 ODD655368:ODD655407 OMZ655368:OMZ655407 OWV655368:OWV655407 PGR655368:PGR655407 PQN655368:PQN655407 QAJ655368:QAJ655407 QKF655368:QKF655407 QUB655368:QUB655407 RDX655368:RDX655407 RNT655368:RNT655407 RXP655368:RXP655407 SHL655368:SHL655407 SRH655368:SRH655407 TBD655368:TBD655407 TKZ655368:TKZ655407 TUV655368:TUV655407 UER655368:UER655407 UON655368:UON655407 UYJ655368:UYJ655407 VIF655368:VIF655407 VSB655368:VSB655407 WBX655368:WBX655407 WLT655368:WLT655407 WVP655368:WVP655407 H720904:H720943 JD720904:JD720943 SZ720904:SZ720943 ACV720904:ACV720943 AMR720904:AMR720943 AWN720904:AWN720943 BGJ720904:BGJ720943 BQF720904:BQF720943 CAB720904:CAB720943 CJX720904:CJX720943 CTT720904:CTT720943 DDP720904:DDP720943 DNL720904:DNL720943 DXH720904:DXH720943 EHD720904:EHD720943 EQZ720904:EQZ720943 FAV720904:FAV720943 FKR720904:FKR720943 FUN720904:FUN720943 GEJ720904:GEJ720943 GOF720904:GOF720943 GYB720904:GYB720943 HHX720904:HHX720943 HRT720904:HRT720943 IBP720904:IBP720943 ILL720904:ILL720943 IVH720904:IVH720943 JFD720904:JFD720943 JOZ720904:JOZ720943 JYV720904:JYV720943 KIR720904:KIR720943 KSN720904:KSN720943 LCJ720904:LCJ720943 LMF720904:LMF720943 LWB720904:LWB720943 MFX720904:MFX720943 MPT720904:MPT720943 MZP720904:MZP720943 NJL720904:NJL720943 NTH720904:NTH720943 ODD720904:ODD720943 OMZ720904:OMZ720943 OWV720904:OWV720943 PGR720904:PGR720943 PQN720904:PQN720943 QAJ720904:QAJ720943 QKF720904:QKF720943 QUB720904:QUB720943 RDX720904:RDX720943 RNT720904:RNT720943 RXP720904:RXP720943 SHL720904:SHL720943 SRH720904:SRH720943 TBD720904:TBD720943 TKZ720904:TKZ720943 TUV720904:TUV720943 UER720904:UER720943 UON720904:UON720943 UYJ720904:UYJ720943 VIF720904:VIF720943 VSB720904:VSB720943 WBX720904:WBX720943 WLT720904:WLT720943 WVP720904:WVP720943 H786440:H786479 JD786440:JD786479 SZ786440:SZ786479 ACV786440:ACV786479 AMR786440:AMR786479 AWN786440:AWN786479 BGJ786440:BGJ786479 BQF786440:BQF786479 CAB786440:CAB786479 CJX786440:CJX786479 CTT786440:CTT786479 DDP786440:DDP786479 DNL786440:DNL786479 DXH786440:DXH786479 EHD786440:EHD786479 EQZ786440:EQZ786479 FAV786440:FAV786479 FKR786440:FKR786479 FUN786440:FUN786479 GEJ786440:GEJ786479 GOF786440:GOF786479 GYB786440:GYB786479 HHX786440:HHX786479 HRT786440:HRT786479 IBP786440:IBP786479 ILL786440:ILL786479 IVH786440:IVH786479 JFD786440:JFD786479 JOZ786440:JOZ786479 JYV786440:JYV786479 KIR786440:KIR786479 KSN786440:KSN786479 LCJ786440:LCJ786479 LMF786440:LMF786479 LWB786440:LWB786479 MFX786440:MFX786479 MPT786440:MPT786479 MZP786440:MZP786479 NJL786440:NJL786479 NTH786440:NTH786479 ODD786440:ODD786479 OMZ786440:OMZ786479 OWV786440:OWV786479 PGR786440:PGR786479 PQN786440:PQN786479 QAJ786440:QAJ786479 QKF786440:QKF786479 QUB786440:QUB786479 RDX786440:RDX786479 RNT786440:RNT786479 RXP786440:RXP786479 SHL786440:SHL786479 SRH786440:SRH786479 TBD786440:TBD786479 TKZ786440:TKZ786479 TUV786440:TUV786479 UER786440:UER786479 UON786440:UON786479 UYJ786440:UYJ786479 VIF786440:VIF786479 VSB786440:VSB786479 WBX786440:WBX786479 WLT786440:WLT786479 WVP786440:WVP786479 H851976:H852015 JD851976:JD852015 SZ851976:SZ852015 ACV851976:ACV852015 AMR851976:AMR852015 AWN851976:AWN852015 BGJ851976:BGJ852015 BQF851976:BQF852015 CAB851976:CAB852015 CJX851976:CJX852015 CTT851976:CTT852015 DDP851976:DDP852015 DNL851976:DNL852015 DXH851976:DXH852015 EHD851976:EHD852015 EQZ851976:EQZ852015 FAV851976:FAV852015 FKR851976:FKR852015 FUN851976:FUN852015 GEJ851976:GEJ852015 GOF851976:GOF852015 GYB851976:GYB852015 HHX851976:HHX852015 HRT851976:HRT852015 IBP851976:IBP852015 ILL851976:ILL852015 IVH851976:IVH852015 JFD851976:JFD852015 JOZ851976:JOZ852015 JYV851976:JYV852015 KIR851976:KIR852015 KSN851976:KSN852015 LCJ851976:LCJ852015 LMF851976:LMF852015 LWB851976:LWB852015 MFX851976:MFX852015 MPT851976:MPT852015 MZP851976:MZP852015 NJL851976:NJL852015 NTH851976:NTH852015 ODD851976:ODD852015 OMZ851976:OMZ852015 OWV851976:OWV852015 PGR851976:PGR852015 PQN851976:PQN852015 QAJ851976:QAJ852015 QKF851976:QKF852015 QUB851976:QUB852015 RDX851976:RDX852015 RNT851976:RNT852015 RXP851976:RXP852015 SHL851976:SHL852015 SRH851976:SRH852015 TBD851976:TBD852015 TKZ851976:TKZ852015 TUV851976:TUV852015 UER851976:UER852015 UON851976:UON852015 UYJ851976:UYJ852015 VIF851976:VIF852015 VSB851976:VSB852015 WBX851976:WBX852015 WLT851976:WLT852015 WVP851976:WVP852015 H917512:H917551 JD917512:JD917551 SZ917512:SZ917551 ACV917512:ACV917551 AMR917512:AMR917551 AWN917512:AWN917551 BGJ917512:BGJ917551 BQF917512:BQF917551 CAB917512:CAB917551 CJX917512:CJX917551 CTT917512:CTT917551 DDP917512:DDP917551 DNL917512:DNL917551 DXH917512:DXH917551 EHD917512:EHD917551 EQZ917512:EQZ917551 FAV917512:FAV917551 FKR917512:FKR917551 FUN917512:FUN917551 GEJ917512:GEJ917551 GOF917512:GOF917551 GYB917512:GYB917551 HHX917512:HHX917551 HRT917512:HRT917551 IBP917512:IBP917551 ILL917512:ILL917551 IVH917512:IVH917551 JFD917512:JFD917551 JOZ917512:JOZ917551 JYV917512:JYV917551 KIR917512:KIR917551 KSN917512:KSN917551 LCJ917512:LCJ917551 LMF917512:LMF917551 LWB917512:LWB917551 MFX917512:MFX917551 MPT917512:MPT917551 MZP917512:MZP917551 NJL917512:NJL917551 NTH917512:NTH917551 ODD917512:ODD917551 OMZ917512:OMZ917551 OWV917512:OWV917551 PGR917512:PGR917551 PQN917512:PQN917551 QAJ917512:QAJ917551 QKF917512:QKF917551 QUB917512:QUB917551 RDX917512:RDX917551 RNT917512:RNT917551 RXP917512:RXP917551 SHL917512:SHL917551 SRH917512:SRH917551 TBD917512:TBD917551 TKZ917512:TKZ917551 TUV917512:TUV917551 UER917512:UER917551 UON917512:UON917551 UYJ917512:UYJ917551 VIF917512:VIF917551 VSB917512:VSB917551 WBX917512:WBX917551 WLT917512:WLT917551 WVP917512:WVP917551 H983048:H983087 JD983048:JD983087 SZ983048:SZ983087 ACV983048:ACV983087 AMR983048:AMR983087 AWN983048:AWN983087 BGJ983048:BGJ983087 BQF983048:BQF983087 CAB983048:CAB983087 CJX983048:CJX983087 CTT983048:CTT983087 DDP983048:DDP983087 DNL983048:DNL983087 DXH983048:DXH983087 EHD983048:EHD983087 EQZ983048:EQZ983087 FAV983048:FAV983087 FKR983048:FKR983087 FUN983048:FUN983087 GEJ983048:GEJ983087 GOF983048:GOF983087 GYB983048:GYB983087 HHX983048:HHX983087 HRT983048:HRT983087 IBP983048:IBP983087 ILL983048:ILL983087 IVH983048:IVH983087 JFD983048:JFD983087 JOZ983048:JOZ983087 JYV983048:JYV983087 KIR983048:KIR983087 KSN983048:KSN983087 LCJ983048:LCJ983087 LMF983048:LMF983087 LWB983048:LWB983087 MFX983048:MFX983087 MPT983048:MPT983087 MZP983048:MZP983087 NJL983048:NJL983087 NTH983048:NTH983087 ODD983048:ODD983087 OMZ983048:OMZ983087 OWV983048:OWV983087 PGR983048:PGR983087 PQN983048:PQN983087 QAJ983048:QAJ983087 QKF983048:QKF983087 QUB983048:QUB983087 RDX983048:RDX983087 RNT983048:RNT983087 RXP983048:RXP983087 SHL983048:SHL983087 SRH983048:SRH983087 TBD983048:TBD983087 TKZ983048:TKZ983087 TUV983048:TUV983087 UER983048:UER983087 UON983048:UON983087 UYJ983048:UYJ983087 VIF983048:VIF983087 VSB983048:VSB983087 WBX983048:WBX983087 WLT983048:WLT983087 WVP983048:WVP983087">
      <formula1>0</formula1>
      <formula2>9.99999999999999E+23</formula2>
    </dataValidation>
  </dataValidations>
  <pageMargins left="0.59055118110236227" right="0.19685039370078741" top="0.19685039370078741" bottom="0.19685039370078741" header="0.31496062992125984" footer="0.31496062992125984"/>
  <pageSetup paperSize="9"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29"/>
  <sheetViews>
    <sheetView tabSelected="1" zoomScaleNormal="100" workbookViewId="0">
      <selection activeCell="X22" sqref="X22"/>
    </sheetView>
  </sheetViews>
  <sheetFormatPr defaultColWidth="11.42578125" defaultRowHeight="15.75" outlineLevelRow="1" outlineLevelCol="1"/>
  <cols>
    <col min="1" max="1" width="5.5703125" style="66" customWidth="1"/>
    <col min="2" max="2" width="21" style="68" customWidth="1"/>
    <col min="3" max="3" width="8.7109375" style="68" customWidth="1"/>
    <col min="4" max="4" width="8.85546875" style="68" customWidth="1"/>
    <col min="5" max="5" width="7.7109375" style="68" customWidth="1"/>
    <col min="6" max="6" width="9.85546875" style="68" customWidth="1"/>
    <col min="7" max="7" width="8" style="69" customWidth="1"/>
    <col min="8" max="8" width="10.42578125" style="69" customWidth="1"/>
    <col min="9" max="9" width="8.42578125" style="68" customWidth="1"/>
    <col min="10" max="10" width="19.42578125" style="68" customWidth="1"/>
    <col min="11" max="11" width="14" style="68" customWidth="1"/>
    <col min="12" max="12" width="9.28515625" style="68" customWidth="1"/>
    <col min="13" max="13" width="15.28515625" style="68" customWidth="1" outlineLevel="1"/>
    <col min="14" max="14" width="11.140625" style="68" customWidth="1" outlineLevel="1"/>
    <col min="15" max="15" width="11.85546875" style="68" customWidth="1" outlineLevel="1"/>
    <col min="16" max="17" width="9.28515625" style="68" customWidth="1"/>
    <col min="18" max="18" width="15" style="68" customWidth="1"/>
    <col min="19" max="19" width="16" style="68" customWidth="1"/>
    <col min="20" max="20" width="12.5703125" style="68" customWidth="1"/>
    <col min="21" max="21" width="16.5703125" style="68" customWidth="1"/>
    <col min="22" max="22" width="16" style="68" customWidth="1"/>
    <col min="23" max="23" width="15.28515625" style="68" customWidth="1"/>
    <col min="24" max="24" width="17" style="68" customWidth="1"/>
    <col min="25" max="25" width="15.7109375" style="68" customWidth="1"/>
    <col min="26" max="26" width="17.42578125" style="68" customWidth="1"/>
    <col min="27" max="265" width="11.42578125" style="68"/>
    <col min="266" max="266" width="4.7109375" style="68" customWidth="1"/>
    <col min="267" max="267" width="42.42578125" style="68" customWidth="1"/>
    <col min="268" max="268" width="9" style="68" customWidth="1"/>
    <col min="269" max="269" width="14.42578125" style="68" customWidth="1"/>
    <col min="270" max="270" width="11.7109375" style="68" customWidth="1"/>
    <col min="271" max="271" width="12.7109375" style="68" customWidth="1"/>
    <col min="272" max="272" width="13.7109375" style="68" customWidth="1"/>
    <col min="273" max="273" width="17.7109375" style="68" customWidth="1"/>
    <col min="274" max="274" width="3.85546875" style="68" customWidth="1"/>
    <col min="275" max="521" width="11.42578125" style="68"/>
    <col min="522" max="522" width="4.7109375" style="68" customWidth="1"/>
    <col min="523" max="523" width="42.42578125" style="68" customWidth="1"/>
    <col min="524" max="524" width="9" style="68" customWidth="1"/>
    <col min="525" max="525" width="14.42578125" style="68" customWidth="1"/>
    <col min="526" max="526" width="11.7109375" style="68" customWidth="1"/>
    <col min="527" max="527" width="12.7109375" style="68" customWidth="1"/>
    <col min="528" max="528" width="13.7109375" style="68" customWidth="1"/>
    <col min="529" max="529" width="17.7109375" style="68" customWidth="1"/>
    <col min="530" max="530" width="3.85546875" style="68" customWidth="1"/>
    <col min="531" max="777" width="11.42578125" style="68"/>
    <col min="778" max="778" width="4.7109375" style="68" customWidth="1"/>
    <col min="779" max="779" width="42.42578125" style="68" customWidth="1"/>
    <col min="780" max="780" width="9" style="68" customWidth="1"/>
    <col min="781" max="781" width="14.42578125" style="68" customWidth="1"/>
    <col min="782" max="782" width="11.7109375" style="68" customWidth="1"/>
    <col min="783" max="783" width="12.7109375" style="68" customWidth="1"/>
    <col min="784" max="784" width="13.7109375" style="68" customWidth="1"/>
    <col min="785" max="785" width="17.7109375" style="68" customWidth="1"/>
    <col min="786" max="786" width="3.85546875" style="68" customWidth="1"/>
    <col min="787" max="1033" width="11.42578125" style="68"/>
    <col min="1034" max="1034" width="4.7109375" style="68" customWidth="1"/>
    <col min="1035" max="1035" width="42.42578125" style="68" customWidth="1"/>
    <col min="1036" max="1036" width="9" style="68" customWidth="1"/>
    <col min="1037" max="1037" width="14.42578125" style="68" customWidth="1"/>
    <col min="1038" max="1038" width="11.7109375" style="68" customWidth="1"/>
    <col min="1039" max="1039" width="12.7109375" style="68" customWidth="1"/>
    <col min="1040" max="1040" width="13.7109375" style="68" customWidth="1"/>
    <col min="1041" max="1041" width="17.7109375" style="68" customWidth="1"/>
    <col min="1042" max="1042" width="3.85546875" style="68" customWidth="1"/>
    <col min="1043" max="1289" width="11.42578125" style="68"/>
    <col min="1290" max="1290" width="4.7109375" style="68" customWidth="1"/>
    <col min="1291" max="1291" width="42.42578125" style="68" customWidth="1"/>
    <col min="1292" max="1292" width="9" style="68" customWidth="1"/>
    <col min="1293" max="1293" width="14.42578125" style="68" customWidth="1"/>
    <col min="1294" max="1294" width="11.7109375" style="68" customWidth="1"/>
    <col min="1295" max="1295" width="12.7109375" style="68" customWidth="1"/>
    <col min="1296" max="1296" width="13.7109375" style="68" customWidth="1"/>
    <col min="1297" max="1297" width="17.7109375" style="68" customWidth="1"/>
    <col min="1298" max="1298" width="3.85546875" style="68" customWidth="1"/>
    <col min="1299" max="1545" width="11.42578125" style="68"/>
    <col min="1546" max="1546" width="4.7109375" style="68" customWidth="1"/>
    <col min="1547" max="1547" width="42.42578125" style="68" customWidth="1"/>
    <col min="1548" max="1548" width="9" style="68" customWidth="1"/>
    <col min="1549" max="1549" width="14.42578125" style="68" customWidth="1"/>
    <col min="1550" max="1550" width="11.7109375" style="68" customWidth="1"/>
    <col min="1551" max="1551" width="12.7109375" style="68" customWidth="1"/>
    <col min="1552" max="1552" width="13.7109375" style="68" customWidth="1"/>
    <col min="1553" max="1553" width="17.7109375" style="68" customWidth="1"/>
    <col min="1554" max="1554" width="3.85546875" style="68" customWidth="1"/>
    <col min="1555" max="1801" width="11.42578125" style="68"/>
    <col min="1802" max="1802" width="4.7109375" style="68" customWidth="1"/>
    <col min="1803" max="1803" width="42.42578125" style="68" customWidth="1"/>
    <col min="1804" max="1804" width="9" style="68" customWidth="1"/>
    <col min="1805" max="1805" width="14.42578125" style="68" customWidth="1"/>
    <col min="1806" max="1806" width="11.7109375" style="68" customWidth="1"/>
    <col min="1807" max="1807" width="12.7109375" style="68" customWidth="1"/>
    <col min="1808" max="1808" width="13.7109375" style="68" customWidth="1"/>
    <col min="1809" max="1809" width="17.7109375" style="68" customWidth="1"/>
    <col min="1810" max="1810" width="3.85546875" style="68" customWidth="1"/>
    <col min="1811" max="2057" width="11.42578125" style="68"/>
    <col min="2058" max="2058" width="4.7109375" style="68" customWidth="1"/>
    <col min="2059" max="2059" width="42.42578125" style="68" customWidth="1"/>
    <col min="2060" max="2060" width="9" style="68" customWidth="1"/>
    <col min="2061" max="2061" width="14.42578125" style="68" customWidth="1"/>
    <col min="2062" max="2062" width="11.7109375" style="68" customWidth="1"/>
    <col min="2063" max="2063" width="12.7109375" style="68" customWidth="1"/>
    <col min="2064" max="2064" width="13.7109375" style="68" customWidth="1"/>
    <col min="2065" max="2065" width="17.7109375" style="68" customWidth="1"/>
    <col min="2066" max="2066" width="3.85546875" style="68" customWidth="1"/>
    <col min="2067" max="2313" width="11.42578125" style="68"/>
    <col min="2314" max="2314" width="4.7109375" style="68" customWidth="1"/>
    <col min="2315" max="2315" width="42.42578125" style="68" customWidth="1"/>
    <col min="2316" max="2316" width="9" style="68" customWidth="1"/>
    <col min="2317" max="2317" width="14.42578125" style="68" customWidth="1"/>
    <col min="2318" max="2318" width="11.7109375" style="68" customWidth="1"/>
    <col min="2319" max="2319" width="12.7109375" style="68" customWidth="1"/>
    <col min="2320" max="2320" width="13.7109375" style="68" customWidth="1"/>
    <col min="2321" max="2321" width="17.7109375" style="68" customWidth="1"/>
    <col min="2322" max="2322" width="3.85546875" style="68" customWidth="1"/>
    <col min="2323" max="2569" width="11.42578125" style="68"/>
    <col min="2570" max="2570" width="4.7109375" style="68" customWidth="1"/>
    <col min="2571" max="2571" width="42.42578125" style="68" customWidth="1"/>
    <col min="2572" max="2572" width="9" style="68" customWidth="1"/>
    <col min="2573" max="2573" width="14.42578125" style="68" customWidth="1"/>
    <col min="2574" max="2574" width="11.7109375" style="68" customWidth="1"/>
    <col min="2575" max="2575" width="12.7109375" style="68" customWidth="1"/>
    <col min="2576" max="2576" width="13.7109375" style="68" customWidth="1"/>
    <col min="2577" max="2577" width="17.7109375" style="68" customWidth="1"/>
    <col min="2578" max="2578" width="3.85546875" style="68" customWidth="1"/>
    <col min="2579" max="2825" width="11.42578125" style="68"/>
    <col min="2826" max="2826" width="4.7109375" style="68" customWidth="1"/>
    <col min="2827" max="2827" width="42.42578125" style="68" customWidth="1"/>
    <col min="2828" max="2828" width="9" style="68" customWidth="1"/>
    <col min="2829" max="2829" width="14.42578125" style="68" customWidth="1"/>
    <col min="2830" max="2830" width="11.7109375" style="68" customWidth="1"/>
    <col min="2831" max="2831" width="12.7109375" style="68" customWidth="1"/>
    <col min="2832" max="2832" width="13.7109375" style="68" customWidth="1"/>
    <col min="2833" max="2833" width="17.7109375" style="68" customWidth="1"/>
    <col min="2834" max="2834" width="3.85546875" style="68" customWidth="1"/>
    <col min="2835" max="3081" width="11.42578125" style="68"/>
    <col min="3082" max="3082" width="4.7109375" style="68" customWidth="1"/>
    <col min="3083" max="3083" width="42.42578125" style="68" customWidth="1"/>
    <col min="3084" max="3084" width="9" style="68" customWidth="1"/>
    <col min="3085" max="3085" width="14.42578125" style="68" customWidth="1"/>
    <col min="3086" max="3086" width="11.7109375" style="68" customWidth="1"/>
    <col min="3087" max="3087" width="12.7109375" style="68" customWidth="1"/>
    <col min="3088" max="3088" width="13.7109375" style="68" customWidth="1"/>
    <col min="3089" max="3089" width="17.7109375" style="68" customWidth="1"/>
    <col min="3090" max="3090" width="3.85546875" style="68" customWidth="1"/>
    <col min="3091" max="3337" width="11.42578125" style="68"/>
    <col min="3338" max="3338" width="4.7109375" style="68" customWidth="1"/>
    <col min="3339" max="3339" width="42.42578125" style="68" customWidth="1"/>
    <col min="3340" max="3340" width="9" style="68" customWidth="1"/>
    <col min="3341" max="3341" width="14.42578125" style="68" customWidth="1"/>
    <col min="3342" max="3342" width="11.7109375" style="68" customWidth="1"/>
    <col min="3343" max="3343" width="12.7109375" style="68" customWidth="1"/>
    <col min="3344" max="3344" width="13.7109375" style="68" customWidth="1"/>
    <col min="3345" max="3345" width="17.7109375" style="68" customWidth="1"/>
    <col min="3346" max="3346" width="3.85546875" style="68" customWidth="1"/>
    <col min="3347" max="3593" width="11.42578125" style="68"/>
    <col min="3594" max="3594" width="4.7109375" style="68" customWidth="1"/>
    <col min="3595" max="3595" width="42.42578125" style="68" customWidth="1"/>
    <col min="3596" max="3596" width="9" style="68" customWidth="1"/>
    <col min="3597" max="3597" width="14.42578125" style="68" customWidth="1"/>
    <col min="3598" max="3598" width="11.7109375" style="68" customWidth="1"/>
    <col min="3599" max="3599" width="12.7109375" style="68" customWidth="1"/>
    <col min="3600" max="3600" width="13.7109375" style="68" customWidth="1"/>
    <col min="3601" max="3601" width="17.7109375" style="68" customWidth="1"/>
    <col min="3602" max="3602" width="3.85546875" style="68" customWidth="1"/>
    <col min="3603" max="3849" width="11.42578125" style="68"/>
    <col min="3850" max="3850" width="4.7109375" style="68" customWidth="1"/>
    <col min="3851" max="3851" width="42.42578125" style="68" customWidth="1"/>
    <col min="3852" max="3852" width="9" style="68" customWidth="1"/>
    <col min="3853" max="3853" width="14.42578125" style="68" customWidth="1"/>
    <col min="3854" max="3854" width="11.7109375" style="68" customWidth="1"/>
    <col min="3855" max="3855" width="12.7109375" style="68" customWidth="1"/>
    <col min="3856" max="3856" width="13.7109375" style="68" customWidth="1"/>
    <col min="3857" max="3857" width="17.7109375" style="68" customWidth="1"/>
    <col min="3858" max="3858" width="3.85546875" style="68" customWidth="1"/>
    <col min="3859" max="4105" width="11.42578125" style="68"/>
    <col min="4106" max="4106" width="4.7109375" style="68" customWidth="1"/>
    <col min="4107" max="4107" width="42.42578125" style="68" customWidth="1"/>
    <col min="4108" max="4108" width="9" style="68" customWidth="1"/>
    <col min="4109" max="4109" width="14.42578125" style="68" customWidth="1"/>
    <col min="4110" max="4110" width="11.7109375" style="68" customWidth="1"/>
    <col min="4111" max="4111" width="12.7109375" style="68" customWidth="1"/>
    <col min="4112" max="4112" width="13.7109375" style="68" customWidth="1"/>
    <col min="4113" max="4113" width="17.7109375" style="68" customWidth="1"/>
    <col min="4114" max="4114" width="3.85546875" style="68" customWidth="1"/>
    <col min="4115" max="4361" width="11.42578125" style="68"/>
    <col min="4362" max="4362" width="4.7109375" style="68" customWidth="1"/>
    <col min="4363" max="4363" width="42.42578125" style="68" customWidth="1"/>
    <col min="4364" max="4364" width="9" style="68" customWidth="1"/>
    <col min="4365" max="4365" width="14.42578125" style="68" customWidth="1"/>
    <col min="4366" max="4366" width="11.7109375" style="68" customWidth="1"/>
    <col min="4367" max="4367" width="12.7109375" style="68" customWidth="1"/>
    <col min="4368" max="4368" width="13.7109375" style="68" customWidth="1"/>
    <col min="4369" max="4369" width="17.7109375" style="68" customWidth="1"/>
    <col min="4370" max="4370" width="3.85546875" style="68" customWidth="1"/>
    <col min="4371" max="4617" width="11.42578125" style="68"/>
    <col min="4618" max="4618" width="4.7109375" style="68" customWidth="1"/>
    <col min="4619" max="4619" width="42.42578125" style="68" customWidth="1"/>
    <col min="4620" max="4620" width="9" style="68" customWidth="1"/>
    <col min="4621" max="4621" width="14.42578125" style="68" customWidth="1"/>
    <col min="4622" max="4622" width="11.7109375" style="68" customWidth="1"/>
    <col min="4623" max="4623" width="12.7109375" style="68" customWidth="1"/>
    <col min="4624" max="4624" width="13.7109375" style="68" customWidth="1"/>
    <col min="4625" max="4625" width="17.7109375" style="68" customWidth="1"/>
    <col min="4626" max="4626" width="3.85546875" style="68" customWidth="1"/>
    <col min="4627" max="4873" width="11.42578125" style="68"/>
    <col min="4874" max="4874" width="4.7109375" style="68" customWidth="1"/>
    <col min="4875" max="4875" width="42.42578125" style="68" customWidth="1"/>
    <col min="4876" max="4876" width="9" style="68" customWidth="1"/>
    <col min="4877" max="4877" width="14.42578125" style="68" customWidth="1"/>
    <col min="4878" max="4878" width="11.7109375" style="68" customWidth="1"/>
    <col min="4879" max="4879" width="12.7109375" style="68" customWidth="1"/>
    <col min="4880" max="4880" width="13.7109375" style="68" customWidth="1"/>
    <col min="4881" max="4881" width="17.7109375" style="68" customWidth="1"/>
    <col min="4882" max="4882" width="3.85546875" style="68" customWidth="1"/>
    <col min="4883" max="5129" width="11.42578125" style="68"/>
    <col min="5130" max="5130" width="4.7109375" style="68" customWidth="1"/>
    <col min="5131" max="5131" width="42.42578125" style="68" customWidth="1"/>
    <col min="5132" max="5132" width="9" style="68" customWidth="1"/>
    <col min="5133" max="5133" width="14.42578125" style="68" customWidth="1"/>
    <col min="5134" max="5134" width="11.7109375" style="68" customWidth="1"/>
    <col min="5135" max="5135" width="12.7109375" style="68" customWidth="1"/>
    <col min="5136" max="5136" width="13.7109375" style="68" customWidth="1"/>
    <col min="5137" max="5137" width="17.7109375" style="68" customWidth="1"/>
    <col min="5138" max="5138" width="3.85546875" style="68" customWidth="1"/>
    <col min="5139" max="5385" width="11.42578125" style="68"/>
    <col min="5386" max="5386" width="4.7109375" style="68" customWidth="1"/>
    <col min="5387" max="5387" width="42.42578125" style="68" customWidth="1"/>
    <col min="5388" max="5388" width="9" style="68" customWidth="1"/>
    <col min="5389" max="5389" width="14.42578125" style="68" customWidth="1"/>
    <col min="5390" max="5390" width="11.7109375" style="68" customWidth="1"/>
    <col min="5391" max="5391" width="12.7109375" style="68" customWidth="1"/>
    <col min="5392" max="5392" width="13.7109375" style="68" customWidth="1"/>
    <col min="5393" max="5393" width="17.7109375" style="68" customWidth="1"/>
    <col min="5394" max="5394" width="3.85546875" style="68" customWidth="1"/>
    <col min="5395" max="5641" width="11.42578125" style="68"/>
    <col min="5642" max="5642" width="4.7109375" style="68" customWidth="1"/>
    <col min="5643" max="5643" width="42.42578125" style="68" customWidth="1"/>
    <col min="5644" max="5644" width="9" style="68" customWidth="1"/>
    <col min="5645" max="5645" width="14.42578125" style="68" customWidth="1"/>
    <col min="5646" max="5646" width="11.7109375" style="68" customWidth="1"/>
    <col min="5647" max="5647" width="12.7109375" style="68" customWidth="1"/>
    <col min="5648" max="5648" width="13.7109375" style="68" customWidth="1"/>
    <col min="5649" max="5649" width="17.7109375" style="68" customWidth="1"/>
    <col min="5650" max="5650" width="3.85546875" style="68" customWidth="1"/>
    <col min="5651" max="5897" width="11.42578125" style="68"/>
    <col min="5898" max="5898" width="4.7109375" style="68" customWidth="1"/>
    <col min="5899" max="5899" width="42.42578125" style="68" customWidth="1"/>
    <col min="5900" max="5900" width="9" style="68" customWidth="1"/>
    <col min="5901" max="5901" width="14.42578125" style="68" customWidth="1"/>
    <col min="5902" max="5902" width="11.7109375" style="68" customWidth="1"/>
    <col min="5903" max="5903" width="12.7109375" style="68" customWidth="1"/>
    <col min="5904" max="5904" width="13.7109375" style="68" customWidth="1"/>
    <col min="5905" max="5905" width="17.7109375" style="68" customWidth="1"/>
    <col min="5906" max="5906" width="3.85546875" style="68" customWidth="1"/>
    <col min="5907" max="6153" width="11.42578125" style="68"/>
    <col min="6154" max="6154" width="4.7109375" style="68" customWidth="1"/>
    <col min="6155" max="6155" width="42.42578125" style="68" customWidth="1"/>
    <col min="6156" max="6156" width="9" style="68" customWidth="1"/>
    <col min="6157" max="6157" width="14.42578125" style="68" customWidth="1"/>
    <col min="6158" max="6158" width="11.7109375" style="68" customWidth="1"/>
    <col min="6159" max="6159" width="12.7109375" style="68" customWidth="1"/>
    <col min="6160" max="6160" width="13.7109375" style="68" customWidth="1"/>
    <col min="6161" max="6161" width="17.7109375" style="68" customWidth="1"/>
    <col min="6162" max="6162" width="3.85546875" style="68" customWidth="1"/>
    <col min="6163" max="6409" width="11.42578125" style="68"/>
    <col min="6410" max="6410" width="4.7109375" style="68" customWidth="1"/>
    <col min="6411" max="6411" width="42.42578125" style="68" customWidth="1"/>
    <col min="6412" max="6412" width="9" style="68" customWidth="1"/>
    <col min="6413" max="6413" width="14.42578125" style="68" customWidth="1"/>
    <col min="6414" max="6414" width="11.7109375" style="68" customWidth="1"/>
    <col min="6415" max="6415" width="12.7109375" style="68" customWidth="1"/>
    <col min="6416" max="6416" width="13.7109375" style="68" customWidth="1"/>
    <col min="6417" max="6417" width="17.7109375" style="68" customWidth="1"/>
    <col min="6418" max="6418" width="3.85546875" style="68" customWidth="1"/>
    <col min="6419" max="6665" width="11.42578125" style="68"/>
    <col min="6666" max="6666" width="4.7109375" style="68" customWidth="1"/>
    <col min="6667" max="6667" width="42.42578125" style="68" customWidth="1"/>
    <col min="6668" max="6668" width="9" style="68" customWidth="1"/>
    <col min="6669" max="6669" width="14.42578125" style="68" customWidth="1"/>
    <col min="6670" max="6670" width="11.7109375" style="68" customWidth="1"/>
    <col min="6671" max="6671" width="12.7109375" style="68" customWidth="1"/>
    <col min="6672" max="6672" width="13.7109375" style="68" customWidth="1"/>
    <col min="6673" max="6673" width="17.7109375" style="68" customWidth="1"/>
    <col min="6674" max="6674" width="3.85546875" style="68" customWidth="1"/>
    <col min="6675" max="6921" width="11.42578125" style="68"/>
    <col min="6922" max="6922" width="4.7109375" style="68" customWidth="1"/>
    <col min="6923" max="6923" width="42.42578125" style="68" customWidth="1"/>
    <col min="6924" max="6924" width="9" style="68" customWidth="1"/>
    <col min="6925" max="6925" width="14.42578125" style="68" customWidth="1"/>
    <col min="6926" max="6926" width="11.7109375" style="68" customWidth="1"/>
    <col min="6927" max="6927" width="12.7109375" style="68" customWidth="1"/>
    <col min="6928" max="6928" width="13.7109375" style="68" customWidth="1"/>
    <col min="6929" max="6929" width="17.7109375" style="68" customWidth="1"/>
    <col min="6930" max="6930" width="3.85546875" style="68" customWidth="1"/>
    <col min="6931" max="7177" width="11.42578125" style="68"/>
    <col min="7178" max="7178" width="4.7109375" style="68" customWidth="1"/>
    <col min="7179" max="7179" width="42.42578125" style="68" customWidth="1"/>
    <col min="7180" max="7180" width="9" style="68" customWidth="1"/>
    <col min="7181" max="7181" width="14.42578125" style="68" customWidth="1"/>
    <col min="7182" max="7182" width="11.7109375" style="68" customWidth="1"/>
    <col min="7183" max="7183" width="12.7109375" style="68" customWidth="1"/>
    <col min="7184" max="7184" width="13.7109375" style="68" customWidth="1"/>
    <col min="7185" max="7185" width="17.7109375" style="68" customWidth="1"/>
    <col min="7186" max="7186" width="3.85546875" style="68" customWidth="1"/>
    <col min="7187" max="7433" width="11.42578125" style="68"/>
    <col min="7434" max="7434" width="4.7109375" style="68" customWidth="1"/>
    <col min="7435" max="7435" width="42.42578125" style="68" customWidth="1"/>
    <col min="7436" max="7436" width="9" style="68" customWidth="1"/>
    <col min="7437" max="7437" width="14.42578125" style="68" customWidth="1"/>
    <col min="7438" max="7438" width="11.7109375" style="68" customWidth="1"/>
    <col min="7439" max="7439" width="12.7109375" style="68" customWidth="1"/>
    <col min="7440" max="7440" width="13.7109375" style="68" customWidth="1"/>
    <col min="7441" max="7441" width="17.7109375" style="68" customWidth="1"/>
    <col min="7442" max="7442" width="3.85546875" style="68" customWidth="1"/>
    <col min="7443" max="7689" width="11.42578125" style="68"/>
    <col min="7690" max="7690" width="4.7109375" style="68" customWidth="1"/>
    <col min="7691" max="7691" width="42.42578125" style="68" customWidth="1"/>
    <col min="7692" max="7692" width="9" style="68" customWidth="1"/>
    <col min="7693" max="7693" width="14.42578125" style="68" customWidth="1"/>
    <col min="7694" max="7694" width="11.7109375" style="68" customWidth="1"/>
    <col min="7695" max="7695" width="12.7109375" style="68" customWidth="1"/>
    <col min="7696" max="7696" width="13.7109375" style="68" customWidth="1"/>
    <col min="7697" max="7697" width="17.7109375" style="68" customWidth="1"/>
    <col min="7698" max="7698" width="3.85546875" style="68" customWidth="1"/>
    <col min="7699" max="7945" width="11.42578125" style="68"/>
    <col min="7946" max="7946" width="4.7109375" style="68" customWidth="1"/>
    <col min="7947" max="7947" width="42.42578125" style="68" customWidth="1"/>
    <col min="7948" max="7948" width="9" style="68" customWidth="1"/>
    <col min="7949" max="7949" width="14.42578125" style="68" customWidth="1"/>
    <col min="7950" max="7950" width="11.7109375" style="68" customWidth="1"/>
    <col min="7951" max="7951" width="12.7109375" style="68" customWidth="1"/>
    <col min="7952" max="7952" width="13.7109375" style="68" customWidth="1"/>
    <col min="7953" max="7953" width="17.7109375" style="68" customWidth="1"/>
    <col min="7954" max="7954" width="3.85546875" style="68" customWidth="1"/>
    <col min="7955" max="8201" width="11.42578125" style="68"/>
    <col min="8202" max="8202" width="4.7109375" style="68" customWidth="1"/>
    <col min="8203" max="8203" width="42.42578125" style="68" customWidth="1"/>
    <col min="8204" max="8204" width="9" style="68" customWidth="1"/>
    <col min="8205" max="8205" width="14.42578125" style="68" customWidth="1"/>
    <col min="8206" max="8206" width="11.7109375" style="68" customWidth="1"/>
    <col min="8207" max="8207" width="12.7109375" style="68" customWidth="1"/>
    <col min="8208" max="8208" width="13.7109375" style="68" customWidth="1"/>
    <col min="8209" max="8209" width="17.7109375" style="68" customWidth="1"/>
    <col min="8210" max="8210" width="3.85546875" style="68" customWidth="1"/>
    <col min="8211" max="8457" width="11.42578125" style="68"/>
    <col min="8458" max="8458" width="4.7109375" style="68" customWidth="1"/>
    <col min="8459" max="8459" width="42.42578125" style="68" customWidth="1"/>
    <col min="8460" max="8460" width="9" style="68" customWidth="1"/>
    <col min="8461" max="8461" width="14.42578125" style="68" customWidth="1"/>
    <col min="8462" max="8462" width="11.7109375" style="68" customWidth="1"/>
    <col min="8463" max="8463" width="12.7109375" style="68" customWidth="1"/>
    <col min="8464" max="8464" width="13.7109375" style="68" customWidth="1"/>
    <col min="8465" max="8465" width="17.7109375" style="68" customWidth="1"/>
    <col min="8466" max="8466" width="3.85546875" style="68" customWidth="1"/>
    <col min="8467" max="8713" width="11.42578125" style="68"/>
    <col min="8714" max="8714" width="4.7109375" style="68" customWidth="1"/>
    <col min="8715" max="8715" width="42.42578125" style="68" customWidth="1"/>
    <col min="8716" max="8716" width="9" style="68" customWidth="1"/>
    <col min="8717" max="8717" width="14.42578125" style="68" customWidth="1"/>
    <col min="8718" max="8718" width="11.7109375" style="68" customWidth="1"/>
    <col min="8719" max="8719" width="12.7109375" style="68" customWidth="1"/>
    <col min="8720" max="8720" width="13.7109375" style="68" customWidth="1"/>
    <col min="8721" max="8721" width="17.7109375" style="68" customWidth="1"/>
    <col min="8722" max="8722" width="3.85546875" style="68" customWidth="1"/>
    <col min="8723" max="8969" width="11.42578125" style="68"/>
    <col min="8970" max="8970" width="4.7109375" style="68" customWidth="1"/>
    <col min="8971" max="8971" width="42.42578125" style="68" customWidth="1"/>
    <col min="8972" max="8972" width="9" style="68" customWidth="1"/>
    <col min="8973" max="8973" width="14.42578125" style="68" customWidth="1"/>
    <col min="8974" max="8974" width="11.7109375" style="68" customWidth="1"/>
    <col min="8975" max="8975" width="12.7109375" style="68" customWidth="1"/>
    <col min="8976" max="8976" width="13.7109375" style="68" customWidth="1"/>
    <col min="8977" max="8977" width="17.7109375" style="68" customWidth="1"/>
    <col min="8978" max="8978" width="3.85546875" style="68" customWidth="1"/>
    <col min="8979" max="9225" width="11.42578125" style="68"/>
    <col min="9226" max="9226" width="4.7109375" style="68" customWidth="1"/>
    <col min="9227" max="9227" width="42.42578125" style="68" customWidth="1"/>
    <col min="9228" max="9228" width="9" style="68" customWidth="1"/>
    <col min="9229" max="9229" width="14.42578125" style="68" customWidth="1"/>
    <col min="9230" max="9230" width="11.7109375" style="68" customWidth="1"/>
    <col min="9231" max="9231" width="12.7109375" style="68" customWidth="1"/>
    <col min="9232" max="9232" width="13.7109375" style="68" customWidth="1"/>
    <col min="9233" max="9233" width="17.7109375" style="68" customWidth="1"/>
    <col min="9234" max="9234" width="3.85546875" style="68" customWidth="1"/>
    <col min="9235" max="9481" width="11.42578125" style="68"/>
    <col min="9482" max="9482" width="4.7109375" style="68" customWidth="1"/>
    <col min="9483" max="9483" width="42.42578125" style="68" customWidth="1"/>
    <col min="9484" max="9484" width="9" style="68" customWidth="1"/>
    <col min="9485" max="9485" width="14.42578125" style="68" customWidth="1"/>
    <col min="9486" max="9486" width="11.7109375" style="68" customWidth="1"/>
    <col min="9487" max="9487" width="12.7109375" style="68" customWidth="1"/>
    <col min="9488" max="9488" width="13.7109375" style="68" customWidth="1"/>
    <col min="9489" max="9489" width="17.7109375" style="68" customWidth="1"/>
    <col min="9490" max="9490" width="3.85546875" style="68" customWidth="1"/>
    <col min="9491" max="9737" width="11.42578125" style="68"/>
    <col min="9738" max="9738" width="4.7109375" style="68" customWidth="1"/>
    <col min="9739" max="9739" width="42.42578125" style="68" customWidth="1"/>
    <col min="9740" max="9740" width="9" style="68" customWidth="1"/>
    <col min="9741" max="9741" width="14.42578125" style="68" customWidth="1"/>
    <col min="9742" max="9742" width="11.7109375" style="68" customWidth="1"/>
    <col min="9743" max="9743" width="12.7109375" style="68" customWidth="1"/>
    <col min="9744" max="9744" width="13.7109375" style="68" customWidth="1"/>
    <col min="9745" max="9745" width="17.7109375" style="68" customWidth="1"/>
    <col min="9746" max="9746" width="3.85546875" style="68" customWidth="1"/>
    <col min="9747" max="9993" width="11.42578125" style="68"/>
    <col min="9994" max="9994" width="4.7109375" style="68" customWidth="1"/>
    <col min="9995" max="9995" width="42.42578125" style="68" customWidth="1"/>
    <col min="9996" max="9996" width="9" style="68" customWidth="1"/>
    <col min="9997" max="9997" width="14.42578125" style="68" customWidth="1"/>
    <col min="9998" max="9998" width="11.7109375" style="68" customWidth="1"/>
    <col min="9999" max="9999" width="12.7109375" style="68" customWidth="1"/>
    <col min="10000" max="10000" width="13.7109375" style="68" customWidth="1"/>
    <col min="10001" max="10001" width="17.7109375" style="68" customWidth="1"/>
    <col min="10002" max="10002" width="3.85546875" style="68" customWidth="1"/>
    <col min="10003" max="10249" width="11.42578125" style="68"/>
    <col min="10250" max="10250" width="4.7109375" style="68" customWidth="1"/>
    <col min="10251" max="10251" width="42.42578125" style="68" customWidth="1"/>
    <col min="10252" max="10252" width="9" style="68" customWidth="1"/>
    <col min="10253" max="10253" width="14.42578125" style="68" customWidth="1"/>
    <col min="10254" max="10254" width="11.7109375" style="68" customWidth="1"/>
    <col min="10255" max="10255" width="12.7109375" style="68" customWidth="1"/>
    <col min="10256" max="10256" width="13.7109375" style="68" customWidth="1"/>
    <col min="10257" max="10257" width="17.7109375" style="68" customWidth="1"/>
    <col min="10258" max="10258" width="3.85546875" style="68" customWidth="1"/>
    <col min="10259" max="10505" width="11.42578125" style="68"/>
    <col min="10506" max="10506" width="4.7109375" style="68" customWidth="1"/>
    <col min="10507" max="10507" width="42.42578125" style="68" customWidth="1"/>
    <col min="10508" max="10508" width="9" style="68" customWidth="1"/>
    <col min="10509" max="10509" width="14.42578125" style="68" customWidth="1"/>
    <col min="10510" max="10510" width="11.7109375" style="68" customWidth="1"/>
    <col min="10511" max="10511" width="12.7109375" style="68" customWidth="1"/>
    <col min="10512" max="10512" width="13.7109375" style="68" customWidth="1"/>
    <col min="10513" max="10513" width="17.7109375" style="68" customWidth="1"/>
    <col min="10514" max="10514" width="3.85546875" style="68" customWidth="1"/>
    <col min="10515" max="10761" width="11.42578125" style="68"/>
    <col min="10762" max="10762" width="4.7109375" style="68" customWidth="1"/>
    <col min="10763" max="10763" width="42.42578125" style="68" customWidth="1"/>
    <col min="10764" max="10764" width="9" style="68" customWidth="1"/>
    <col min="10765" max="10765" width="14.42578125" style="68" customWidth="1"/>
    <col min="10766" max="10766" width="11.7109375" style="68" customWidth="1"/>
    <col min="10767" max="10767" width="12.7109375" style="68" customWidth="1"/>
    <col min="10768" max="10768" width="13.7109375" style="68" customWidth="1"/>
    <col min="10769" max="10769" width="17.7109375" style="68" customWidth="1"/>
    <col min="10770" max="10770" width="3.85546875" style="68" customWidth="1"/>
    <col min="10771" max="11017" width="11.42578125" style="68"/>
    <col min="11018" max="11018" width="4.7109375" style="68" customWidth="1"/>
    <col min="11019" max="11019" width="42.42578125" style="68" customWidth="1"/>
    <col min="11020" max="11020" width="9" style="68" customWidth="1"/>
    <col min="11021" max="11021" width="14.42578125" style="68" customWidth="1"/>
    <col min="11022" max="11022" width="11.7109375" style="68" customWidth="1"/>
    <col min="11023" max="11023" width="12.7109375" style="68" customWidth="1"/>
    <col min="11024" max="11024" width="13.7109375" style="68" customWidth="1"/>
    <col min="11025" max="11025" width="17.7109375" style="68" customWidth="1"/>
    <col min="11026" max="11026" width="3.85546875" style="68" customWidth="1"/>
    <col min="11027" max="11273" width="11.42578125" style="68"/>
    <col min="11274" max="11274" width="4.7109375" style="68" customWidth="1"/>
    <col min="11275" max="11275" width="42.42578125" style="68" customWidth="1"/>
    <col min="11276" max="11276" width="9" style="68" customWidth="1"/>
    <col min="11277" max="11277" width="14.42578125" style="68" customWidth="1"/>
    <col min="11278" max="11278" width="11.7109375" style="68" customWidth="1"/>
    <col min="11279" max="11279" width="12.7109375" style="68" customWidth="1"/>
    <col min="11280" max="11280" width="13.7109375" style="68" customWidth="1"/>
    <col min="11281" max="11281" width="17.7109375" style="68" customWidth="1"/>
    <col min="11282" max="11282" width="3.85546875" style="68" customWidth="1"/>
    <col min="11283" max="11529" width="11.42578125" style="68"/>
    <col min="11530" max="11530" width="4.7109375" style="68" customWidth="1"/>
    <col min="11531" max="11531" width="42.42578125" style="68" customWidth="1"/>
    <col min="11532" max="11532" width="9" style="68" customWidth="1"/>
    <col min="11533" max="11533" width="14.42578125" style="68" customWidth="1"/>
    <col min="11534" max="11534" width="11.7109375" style="68" customWidth="1"/>
    <col min="11535" max="11535" width="12.7109375" style="68" customWidth="1"/>
    <col min="11536" max="11536" width="13.7109375" style="68" customWidth="1"/>
    <col min="11537" max="11537" width="17.7109375" style="68" customWidth="1"/>
    <col min="11538" max="11538" width="3.85546875" style="68" customWidth="1"/>
    <col min="11539" max="11785" width="11.42578125" style="68"/>
    <col min="11786" max="11786" width="4.7109375" style="68" customWidth="1"/>
    <col min="11787" max="11787" width="42.42578125" style="68" customWidth="1"/>
    <col min="11788" max="11788" width="9" style="68" customWidth="1"/>
    <col min="11789" max="11789" width="14.42578125" style="68" customWidth="1"/>
    <col min="11790" max="11790" width="11.7109375" style="68" customWidth="1"/>
    <col min="11791" max="11791" width="12.7109375" style="68" customWidth="1"/>
    <col min="11792" max="11792" width="13.7109375" style="68" customWidth="1"/>
    <col min="11793" max="11793" width="17.7109375" style="68" customWidth="1"/>
    <col min="11794" max="11794" width="3.85546875" style="68" customWidth="1"/>
    <col min="11795" max="12041" width="11.42578125" style="68"/>
    <col min="12042" max="12042" width="4.7109375" style="68" customWidth="1"/>
    <col min="12043" max="12043" width="42.42578125" style="68" customWidth="1"/>
    <col min="12044" max="12044" width="9" style="68" customWidth="1"/>
    <col min="12045" max="12045" width="14.42578125" style="68" customWidth="1"/>
    <col min="12046" max="12046" width="11.7109375" style="68" customWidth="1"/>
    <col min="12047" max="12047" width="12.7109375" style="68" customWidth="1"/>
    <col min="12048" max="12048" width="13.7109375" style="68" customWidth="1"/>
    <col min="12049" max="12049" width="17.7109375" style="68" customWidth="1"/>
    <col min="12050" max="12050" width="3.85546875" style="68" customWidth="1"/>
    <col min="12051" max="12297" width="11.42578125" style="68"/>
    <col min="12298" max="12298" width="4.7109375" style="68" customWidth="1"/>
    <col min="12299" max="12299" width="42.42578125" style="68" customWidth="1"/>
    <col min="12300" max="12300" width="9" style="68" customWidth="1"/>
    <col min="12301" max="12301" width="14.42578125" style="68" customWidth="1"/>
    <col min="12302" max="12302" width="11.7109375" style="68" customWidth="1"/>
    <col min="12303" max="12303" width="12.7109375" style="68" customWidth="1"/>
    <col min="12304" max="12304" width="13.7109375" style="68" customWidth="1"/>
    <col min="12305" max="12305" width="17.7109375" style="68" customWidth="1"/>
    <col min="12306" max="12306" width="3.85546875" style="68" customWidth="1"/>
    <col min="12307" max="12553" width="11.42578125" style="68"/>
    <col min="12554" max="12554" width="4.7109375" style="68" customWidth="1"/>
    <col min="12555" max="12555" width="42.42578125" style="68" customWidth="1"/>
    <col min="12556" max="12556" width="9" style="68" customWidth="1"/>
    <col min="12557" max="12557" width="14.42578125" style="68" customWidth="1"/>
    <col min="12558" max="12558" width="11.7109375" style="68" customWidth="1"/>
    <col min="12559" max="12559" width="12.7109375" style="68" customWidth="1"/>
    <col min="12560" max="12560" width="13.7109375" style="68" customWidth="1"/>
    <col min="12561" max="12561" width="17.7109375" style="68" customWidth="1"/>
    <col min="12562" max="12562" width="3.85546875" style="68" customWidth="1"/>
    <col min="12563" max="12809" width="11.42578125" style="68"/>
    <col min="12810" max="12810" width="4.7109375" style="68" customWidth="1"/>
    <col min="12811" max="12811" width="42.42578125" style="68" customWidth="1"/>
    <col min="12812" max="12812" width="9" style="68" customWidth="1"/>
    <col min="12813" max="12813" width="14.42578125" style="68" customWidth="1"/>
    <col min="12814" max="12814" width="11.7109375" style="68" customWidth="1"/>
    <col min="12815" max="12815" width="12.7109375" style="68" customWidth="1"/>
    <col min="12816" max="12816" width="13.7109375" style="68" customWidth="1"/>
    <col min="12817" max="12817" width="17.7109375" style="68" customWidth="1"/>
    <col min="12818" max="12818" width="3.85546875" style="68" customWidth="1"/>
    <col min="12819" max="13065" width="11.42578125" style="68"/>
    <col min="13066" max="13066" width="4.7109375" style="68" customWidth="1"/>
    <col min="13067" max="13067" width="42.42578125" style="68" customWidth="1"/>
    <col min="13068" max="13068" width="9" style="68" customWidth="1"/>
    <col min="13069" max="13069" width="14.42578125" style="68" customWidth="1"/>
    <col min="13070" max="13070" width="11.7109375" style="68" customWidth="1"/>
    <col min="13071" max="13071" width="12.7109375" style="68" customWidth="1"/>
    <col min="13072" max="13072" width="13.7109375" style="68" customWidth="1"/>
    <col min="13073" max="13073" width="17.7109375" style="68" customWidth="1"/>
    <col min="13074" max="13074" width="3.85546875" style="68" customWidth="1"/>
    <col min="13075" max="13321" width="11.42578125" style="68"/>
    <col min="13322" max="13322" width="4.7109375" style="68" customWidth="1"/>
    <col min="13323" max="13323" width="42.42578125" style="68" customWidth="1"/>
    <col min="13324" max="13324" width="9" style="68" customWidth="1"/>
    <col min="13325" max="13325" width="14.42578125" style="68" customWidth="1"/>
    <col min="13326" max="13326" width="11.7109375" style="68" customWidth="1"/>
    <col min="13327" max="13327" width="12.7109375" style="68" customWidth="1"/>
    <col min="13328" max="13328" width="13.7109375" style="68" customWidth="1"/>
    <col min="13329" max="13329" width="17.7109375" style="68" customWidth="1"/>
    <col min="13330" max="13330" width="3.85546875" style="68" customWidth="1"/>
    <col min="13331" max="13577" width="11.42578125" style="68"/>
    <col min="13578" max="13578" width="4.7109375" style="68" customWidth="1"/>
    <col min="13579" max="13579" width="42.42578125" style="68" customWidth="1"/>
    <col min="13580" max="13580" width="9" style="68" customWidth="1"/>
    <col min="13581" max="13581" width="14.42578125" style="68" customWidth="1"/>
    <col min="13582" max="13582" width="11.7109375" style="68" customWidth="1"/>
    <col min="13583" max="13583" width="12.7109375" style="68" customWidth="1"/>
    <col min="13584" max="13584" width="13.7109375" style="68" customWidth="1"/>
    <col min="13585" max="13585" width="17.7109375" style="68" customWidth="1"/>
    <col min="13586" max="13586" width="3.85546875" style="68" customWidth="1"/>
    <col min="13587" max="13833" width="11.42578125" style="68"/>
    <col min="13834" max="13834" width="4.7109375" style="68" customWidth="1"/>
    <col min="13835" max="13835" width="42.42578125" style="68" customWidth="1"/>
    <col min="13836" max="13836" width="9" style="68" customWidth="1"/>
    <col min="13837" max="13837" width="14.42578125" style="68" customWidth="1"/>
    <col min="13838" max="13838" width="11.7109375" style="68" customWidth="1"/>
    <col min="13839" max="13839" width="12.7109375" style="68" customWidth="1"/>
    <col min="13840" max="13840" width="13.7109375" style="68" customWidth="1"/>
    <col min="13841" max="13841" width="17.7109375" style="68" customWidth="1"/>
    <col min="13842" max="13842" width="3.85546875" style="68" customWidth="1"/>
    <col min="13843" max="14089" width="11.42578125" style="68"/>
    <col min="14090" max="14090" width="4.7109375" style="68" customWidth="1"/>
    <col min="14091" max="14091" width="42.42578125" style="68" customWidth="1"/>
    <col min="14092" max="14092" width="9" style="68" customWidth="1"/>
    <col min="14093" max="14093" width="14.42578125" style="68" customWidth="1"/>
    <col min="14094" max="14094" width="11.7109375" style="68" customWidth="1"/>
    <col min="14095" max="14095" width="12.7109375" style="68" customWidth="1"/>
    <col min="14096" max="14096" width="13.7109375" style="68" customWidth="1"/>
    <col min="14097" max="14097" width="17.7109375" style="68" customWidth="1"/>
    <col min="14098" max="14098" width="3.85546875" style="68" customWidth="1"/>
    <col min="14099" max="14345" width="11.42578125" style="68"/>
    <col min="14346" max="14346" width="4.7109375" style="68" customWidth="1"/>
    <col min="14347" max="14347" width="42.42578125" style="68" customWidth="1"/>
    <col min="14348" max="14348" width="9" style="68" customWidth="1"/>
    <col min="14349" max="14349" width="14.42578125" style="68" customWidth="1"/>
    <col min="14350" max="14350" width="11.7109375" style="68" customWidth="1"/>
    <col min="14351" max="14351" width="12.7109375" style="68" customWidth="1"/>
    <col min="14352" max="14352" width="13.7109375" style="68" customWidth="1"/>
    <col min="14353" max="14353" width="17.7109375" style="68" customWidth="1"/>
    <col min="14354" max="14354" width="3.85546875" style="68" customWidth="1"/>
    <col min="14355" max="14601" width="11.42578125" style="68"/>
    <col min="14602" max="14602" width="4.7109375" style="68" customWidth="1"/>
    <col min="14603" max="14603" width="42.42578125" style="68" customWidth="1"/>
    <col min="14604" max="14604" width="9" style="68" customWidth="1"/>
    <col min="14605" max="14605" width="14.42578125" style="68" customWidth="1"/>
    <col min="14606" max="14606" width="11.7109375" style="68" customWidth="1"/>
    <col min="14607" max="14607" width="12.7109375" style="68" customWidth="1"/>
    <col min="14608" max="14608" width="13.7109375" style="68" customWidth="1"/>
    <col min="14609" max="14609" width="17.7109375" style="68" customWidth="1"/>
    <col min="14610" max="14610" width="3.85546875" style="68" customWidth="1"/>
    <col min="14611" max="14857" width="11.42578125" style="68"/>
    <col min="14858" max="14858" width="4.7109375" style="68" customWidth="1"/>
    <col min="14859" max="14859" width="42.42578125" style="68" customWidth="1"/>
    <col min="14860" max="14860" width="9" style="68" customWidth="1"/>
    <col min="14861" max="14861" width="14.42578125" style="68" customWidth="1"/>
    <col min="14862" max="14862" width="11.7109375" style="68" customWidth="1"/>
    <col min="14863" max="14863" width="12.7109375" style="68" customWidth="1"/>
    <col min="14864" max="14864" width="13.7109375" style="68" customWidth="1"/>
    <col min="14865" max="14865" width="17.7109375" style="68" customWidth="1"/>
    <col min="14866" max="14866" width="3.85546875" style="68" customWidth="1"/>
    <col min="14867" max="15113" width="11.42578125" style="68"/>
    <col min="15114" max="15114" width="4.7109375" style="68" customWidth="1"/>
    <col min="15115" max="15115" width="42.42578125" style="68" customWidth="1"/>
    <col min="15116" max="15116" width="9" style="68" customWidth="1"/>
    <col min="15117" max="15117" width="14.42578125" style="68" customWidth="1"/>
    <col min="15118" max="15118" width="11.7109375" style="68" customWidth="1"/>
    <col min="15119" max="15119" width="12.7109375" style="68" customWidth="1"/>
    <col min="15120" max="15120" width="13.7109375" style="68" customWidth="1"/>
    <col min="15121" max="15121" width="17.7109375" style="68" customWidth="1"/>
    <col min="15122" max="15122" width="3.85546875" style="68" customWidth="1"/>
    <col min="15123" max="15369" width="11.42578125" style="68"/>
    <col min="15370" max="15370" width="4.7109375" style="68" customWidth="1"/>
    <col min="15371" max="15371" width="42.42578125" style="68" customWidth="1"/>
    <col min="15372" max="15372" width="9" style="68" customWidth="1"/>
    <col min="15373" max="15373" width="14.42578125" style="68" customWidth="1"/>
    <col min="15374" max="15374" width="11.7109375" style="68" customWidth="1"/>
    <col min="15375" max="15375" width="12.7109375" style="68" customWidth="1"/>
    <col min="15376" max="15376" width="13.7109375" style="68" customWidth="1"/>
    <col min="15377" max="15377" width="17.7109375" style="68" customWidth="1"/>
    <col min="15378" max="15378" width="3.85546875" style="68" customWidth="1"/>
    <col min="15379" max="15625" width="11.42578125" style="68"/>
    <col min="15626" max="15626" width="4.7109375" style="68" customWidth="1"/>
    <col min="15627" max="15627" width="42.42578125" style="68" customWidth="1"/>
    <col min="15628" max="15628" width="9" style="68" customWidth="1"/>
    <col min="15629" max="15629" width="14.42578125" style="68" customWidth="1"/>
    <col min="15630" max="15630" width="11.7109375" style="68" customWidth="1"/>
    <col min="15631" max="15631" width="12.7109375" style="68" customWidth="1"/>
    <col min="15632" max="15632" width="13.7109375" style="68" customWidth="1"/>
    <col min="15633" max="15633" width="17.7109375" style="68" customWidth="1"/>
    <col min="15634" max="15634" width="3.85546875" style="68" customWidth="1"/>
    <col min="15635" max="15881" width="11.42578125" style="68"/>
    <col min="15882" max="15882" width="4.7109375" style="68" customWidth="1"/>
    <col min="15883" max="15883" width="42.42578125" style="68" customWidth="1"/>
    <col min="15884" max="15884" width="9" style="68" customWidth="1"/>
    <col min="15885" max="15885" width="14.42578125" style="68" customWidth="1"/>
    <col min="15886" max="15886" width="11.7109375" style="68" customWidth="1"/>
    <col min="15887" max="15887" width="12.7109375" style="68" customWidth="1"/>
    <col min="15888" max="15888" width="13.7109375" style="68" customWidth="1"/>
    <col min="15889" max="15889" width="17.7109375" style="68" customWidth="1"/>
    <col min="15890" max="15890" width="3.85546875" style="68" customWidth="1"/>
    <col min="15891" max="16137" width="11.42578125" style="68"/>
    <col min="16138" max="16138" width="4.7109375" style="68" customWidth="1"/>
    <col min="16139" max="16139" width="42.42578125" style="68" customWidth="1"/>
    <col min="16140" max="16140" width="9" style="68" customWidth="1"/>
    <col min="16141" max="16141" width="14.42578125" style="68" customWidth="1"/>
    <col min="16142" max="16142" width="11.7109375" style="68" customWidth="1"/>
    <col min="16143" max="16143" width="12.7109375" style="68" customWidth="1"/>
    <col min="16144" max="16144" width="13.7109375" style="68" customWidth="1"/>
    <col min="16145" max="16145" width="17.7109375" style="68" customWidth="1"/>
    <col min="16146" max="16146" width="3.85546875" style="68" customWidth="1"/>
    <col min="16147" max="16384" width="11.42578125" style="68"/>
  </cols>
  <sheetData>
    <row r="1" spans="1:26">
      <c r="B1" s="67" t="s">
        <v>4</v>
      </c>
    </row>
    <row r="2" spans="1:26">
      <c r="A2" s="69"/>
      <c r="B2" s="70" t="s">
        <v>5</v>
      </c>
      <c r="D2" s="69"/>
      <c r="E2" s="69"/>
      <c r="F2" s="69"/>
    </row>
    <row r="3" spans="1:26">
      <c r="B3" s="70" t="s">
        <v>378</v>
      </c>
      <c r="C3" s="70"/>
      <c r="D3" s="70"/>
      <c r="E3" s="70"/>
      <c r="F3" s="71"/>
    </row>
    <row r="4" spans="1:26">
      <c r="B4" s="70"/>
    </row>
    <row r="5" spans="1:26">
      <c r="A5" s="190" t="s">
        <v>6</v>
      </c>
      <c r="B5" s="193" t="s">
        <v>321</v>
      </c>
      <c r="C5" s="194"/>
      <c r="D5" s="194"/>
      <c r="E5" s="194"/>
      <c r="F5" s="194"/>
      <c r="G5" s="194"/>
      <c r="H5" s="194"/>
      <c r="I5" s="193" t="s">
        <v>314</v>
      </c>
      <c r="J5" s="194"/>
      <c r="K5" s="194"/>
      <c r="L5" s="194"/>
      <c r="M5" s="194"/>
      <c r="N5" s="194"/>
      <c r="O5" s="194"/>
      <c r="P5" s="194"/>
      <c r="Q5" s="194"/>
      <c r="R5" s="199"/>
      <c r="S5" s="194"/>
      <c r="T5" s="194"/>
      <c r="U5" s="194"/>
      <c r="V5" s="194"/>
      <c r="W5" s="194"/>
      <c r="X5" s="194"/>
      <c r="Y5" s="194"/>
      <c r="Z5" s="199"/>
    </row>
    <row r="6" spans="1:26" ht="144.75" customHeight="1">
      <c r="A6" s="191"/>
      <c r="B6" s="190" t="s">
        <v>320</v>
      </c>
      <c r="C6" s="190" t="s">
        <v>62</v>
      </c>
      <c r="D6" s="190" t="s">
        <v>7</v>
      </c>
      <c r="E6" s="190" t="s">
        <v>317</v>
      </c>
      <c r="F6" s="190" t="s">
        <v>324</v>
      </c>
      <c r="G6" s="190" t="s">
        <v>65</v>
      </c>
      <c r="H6" s="190" t="s">
        <v>64</v>
      </c>
      <c r="I6" s="190" t="s">
        <v>6</v>
      </c>
      <c r="J6" s="92" t="s">
        <v>0</v>
      </c>
      <c r="K6" s="92" t="s">
        <v>66</v>
      </c>
      <c r="L6" s="92" t="s">
        <v>67</v>
      </c>
      <c r="M6" s="92" t="s">
        <v>68</v>
      </c>
      <c r="N6" s="92" t="s">
        <v>69</v>
      </c>
      <c r="O6" s="92" t="s">
        <v>356</v>
      </c>
      <c r="P6" s="92" t="s">
        <v>357</v>
      </c>
      <c r="Q6" s="92" t="s">
        <v>358</v>
      </c>
      <c r="R6" s="196" t="s">
        <v>316</v>
      </c>
      <c r="S6" s="196" t="s">
        <v>315</v>
      </c>
      <c r="T6" s="196" t="s">
        <v>63</v>
      </c>
      <c r="U6" s="202" t="s">
        <v>346</v>
      </c>
      <c r="V6" s="201" t="s">
        <v>347</v>
      </c>
      <c r="W6" s="201"/>
      <c r="X6" s="201"/>
      <c r="Y6" s="201"/>
      <c r="Z6" s="201"/>
    </row>
    <row r="7" spans="1:26" ht="15.75" customHeight="1">
      <c r="A7" s="192"/>
      <c r="B7" s="198"/>
      <c r="C7" s="195"/>
      <c r="D7" s="195"/>
      <c r="E7" s="195"/>
      <c r="F7" s="195" t="s">
        <v>313</v>
      </c>
      <c r="G7" s="195"/>
      <c r="H7" s="195"/>
      <c r="I7" s="195"/>
      <c r="J7" s="91"/>
      <c r="K7" s="91"/>
      <c r="L7" s="91"/>
      <c r="M7" s="91"/>
      <c r="N7" s="91"/>
      <c r="O7" s="91"/>
      <c r="P7" s="91"/>
      <c r="Q7" s="91"/>
      <c r="R7" s="197"/>
      <c r="S7" s="197"/>
      <c r="T7" s="197"/>
      <c r="U7" s="195"/>
      <c r="V7" s="11">
        <v>2023</v>
      </c>
      <c r="W7" s="11">
        <v>2024</v>
      </c>
      <c r="X7" s="11">
        <v>2025</v>
      </c>
      <c r="Y7" s="11">
        <v>2026</v>
      </c>
      <c r="Z7" s="11">
        <v>2027</v>
      </c>
    </row>
    <row r="8" spans="1:26" ht="61.5" customHeight="1">
      <c r="A8" s="38">
        <v>1</v>
      </c>
      <c r="B8" s="15" t="s">
        <v>8</v>
      </c>
      <c r="C8" s="92">
        <v>1000</v>
      </c>
      <c r="D8" s="92">
        <f>$C$113</f>
        <v>5996.1056369999997</v>
      </c>
      <c r="E8" s="92">
        <v>0.8</v>
      </c>
      <c r="F8" s="39">
        <f t="shared" ref="F8:F31" si="0">ROUNDUP(D8*E8/C8,0)</f>
        <v>5</v>
      </c>
      <c r="G8" s="39">
        <v>10</v>
      </c>
      <c r="H8" s="99">
        <f>G8-F8</f>
        <v>5</v>
      </c>
      <c r="I8" s="108">
        <v>1</v>
      </c>
      <c r="J8" s="3" t="s">
        <v>200</v>
      </c>
      <c r="K8" s="3" t="s">
        <v>201</v>
      </c>
      <c r="L8" s="3">
        <v>2006</v>
      </c>
      <c r="M8" s="20" t="s">
        <v>212</v>
      </c>
      <c r="N8" s="3">
        <v>7</v>
      </c>
      <c r="O8" s="20">
        <v>8</v>
      </c>
      <c r="P8" s="3">
        <v>2014</v>
      </c>
      <c r="Q8" s="3">
        <v>18</v>
      </c>
      <c r="R8" s="3" t="s">
        <v>54</v>
      </c>
      <c r="S8" s="3"/>
      <c r="U8" s="42"/>
      <c r="V8" s="42"/>
      <c r="W8" s="42"/>
      <c r="X8" s="42"/>
      <c r="Y8" s="42"/>
      <c r="Z8" s="42"/>
    </row>
    <row r="9" spans="1:26" ht="51.75" customHeight="1" outlineLevel="1">
      <c r="A9" s="109"/>
      <c r="B9" s="97"/>
      <c r="C9" s="64"/>
      <c r="D9" s="64"/>
      <c r="E9" s="64"/>
      <c r="F9" s="92"/>
      <c r="G9" s="39"/>
      <c r="H9" s="101"/>
      <c r="I9" s="96">
        <f>I8+1</f>
        <v>2</v>
      </c>
      <c r="J9" s="3" t="s">
        <v>338</v>
      </c>
      <c r="K9" s="3" t="s">
        <v>339</v>
      </c>
      <c r="L9" s="3">
        <v>2023</v>
      </c>
      <c r="M9" s="20" t="s">
        <v>340</v>
      </c>
      <c r="N9" s="3">
        <v>7</v>
      </c>
      <c r="O9" s="20" t="s">
        <v>205</v>
      </c>
      <c r="P9" s="3">
        <v>2030</v>
      </c>
      <c r="Q9" s="3">
        <v>1</v>
      </c>
      <c r="R9" s="11"/>
      <c r="S9" s="3" t="s">
        <v>2</v>
      </c>
      <c r="T9" s="3" t="s">
        <v>54</v>
      </c>
      <c r="U9" s="42">
        <f>SUM(V9:Z9)</f>
        <v>1622500</v>
      </c>
      <c r="V9" s="42">
        <v>1622500</v>
      </c>
      <c r="W9" s="42"/>
      <c r="X9" s="42"/>
      <c r="Y9" s="42"/>
      <c r="Z9" s="42"/>
    </row>
    <row r="10" spans="1:26" ht="37.5" customHeight="1" outlineLevel="1">
      <c r="A10" s="39"/>
      <c r="B10" s="97"/>
      <c r="C10" s="92"/>
      <c r="D10" s="92"/>
      <c r="E10" s="92"/>
      <c r="F10" s="39"/>
      <c r="G10" s="39"/>
      <c r="H10" s="99"/>
      <c r="I10" s="96">
        <f t="shared" ref="I10:I21" si="1">I9+1</f>
        <v>3</v>
      </c>
      <c r="J10" s="3" t="s">
        <v>213</v>
      </c>
      <c r="K10" s="3" t="s">
        <v>214</v>
      </c>
      <c r="L10" s="3">
        <v>2001</v>
      </c>
      <c r="M10" s="20" t="s">
        <v>215</v>
      </c>
      <c r="N10" s="3">
        <v>7</v>
      </c>
      <c r="O10" s="20">
        <v>8</v>
      </c>
      <c r="P10" s="3">
        <v>2009</v>
      </c>
      <c r="Q10" s="3">
        <v>23</v>
      </c>
      <c r="R10" s="2" t="s">
        <v>53</v>
      </c>
      <c r="S10" s="3"/>
      <c r="T10" s="2"/>
      <c r="U10" s="42"/>
      <c r="V10" s="42"/>
      <c r="W10" s="42"/>
      <c r="X10" s="42"/>
      <c r="Y10" s="42"/>
      <c r="Z10" s="42"/>
    </row>
    <row r="11" spans="1:26" ht="66" customHeight="1" outlineLevel="1">
      <c r="A11" s="40"/>
      <c r="B11" s="98"/>
      <c r="C11" s="41"/>
      <c r="D11" s="41"/>
      <c r="E11" s="41"/>
      <c r="F11" s="40"/>
      <c r="G11" s="40"/>
      <c r="H11" s="100"/>
      <c r="I11" s="96">
        <f t="shared" si="1"/>
        <v>4</v>
      </c>
      <c r="J11" s="3" t="s">
        <v>182</v>
      </c>
      <c r="K11" s="3" t="s">
        <v>183</v>
      </c>
      <c r="L11" s="3">
        <v>2018</v>
      </c>
      <c r="M11" s="20" t="s">
        <v>184</v>
      </c>
      <c r="N11" s="3">
        <v>5</v>
      </c>
      <c r="O11" s="20" t="s">
        <v>185</v>
      </c>
      <c r="P11" s="3">
        <v>2027</v>
      </c>
      <c r="Q11" s="3">
        <v>6</v>
      </c>
      <c r="R11" s="2"/>
      <c r="S11" s="3"/>
      <c r="T11" s="2"/>
      <c r="U11" s="42"/>
      <c r="V11" s="42"/>
      <c r="W11" s="42"/>
      <c r="X11" s="42"/>
      <c r="Y11" s="42"/>
      <c r="Z11" s="42"/>
    </row>
    <row r="12" spans="1:26" ht="81.75" customHeight="1" outlineLevel="1">
      <c r="A12" s="109"/>
      <c r="B12" s="97"/>
      <c r="C12" s="64"/>
      <c r="D12" s="64"/>
      <c r="E12" s="64"/>
      <c r="F12" s="92"/>
      <c r="G12" s="39"/>
      <c r="H12" s="101"/>
      <c r="I12" s="96">
        <f t="shared" si="1"/>
        <v>5</v>
      </c>
      <c r="J12" s="3" t="s">
        <v>353</v>
      </c>
      <c r="K12" s="3" t="s">
        <v>336</v>
      </c>
      <c r="L12" s="3">
        <v>2023</v>
      </c>
      <c r="M12" s="20" t="s">
        <v>337</v>
      </c>
      <c r="N12" s="3">
        <v>5</v>
      </c>
      <c r="O12" s="20" t="s">
        <v>348</v>
      </c>
      <c r="P12" s="3">
        <v>2030</v>
      </c>
      <c r="Q12" s="3">
        <v>1</v>
      </c>
      <c r="R12" s="11"/>
      <c r="S12" s="3" t="s">
        <v>1</v>
      </c>
      <c r="T12" s="2" t="s">
        <v>365</v>
      </c>
      <c r="U12" s="42">
        <f>SUM(V12:Z12)</f>
        <v>1799444.4444444447</v>
      </c>
      <c r="V12" s="42">
        <v>1799444.4444444447</v>
      </c>
      <c r="W12" s="42"/>
      <c r="X12" s="42"/>
      <c r="Y12" s="42"/>
      <c r="Z12" s="42"/>
    </row>
    <row r="13" spans="1:26" ht="51" customHeight="1" outlineLevel="1">
      <c r="A13" s="40"/>
      <c r="B13" s="98"/>
      <c r="C13" s="41"/>
      <c r="D13" s="41"/>
      <c r="E13" s="41"/>
      <c r="F13" s="40"/>
      <c r="G13" s="40"/>
      <c r="H13" s="100"/>
      <c r="I13" s="96">
        <f t="shared" si="1"/>
        <v>6</v>
      </c>
      <c r="J13" s="3" t="s">
        <v>198</v>
      </c>
      <c r="K13" s="3" t="s">
        <v>328</v>
      </c>
      <c r="L13" s="3">
        <v>2013</v>
      </c>
      <c r="M13" s="20" t="s">
        <v>199</v>
      </c>
      <c r="N13" s="3">
        <v>7</v>
      </c>
      <c r="O13" s="20">
        <v>8</v>
      </c>
      <c r="P13" s="3">
        <v>2021</v>
      </c>
      <c r="Q13" s="3">
        <v>11</v>
      </c>
      <c r="R13" s="3" t="s">
        <v>329</v>
      </c>
      <c r="S13" s="3"/>
      <c r="T13" s="3"/>
      <c r="U13" s="42"/>
      <c r="V13" s="42"/>
      <c r="W13" s="42"/>
      <c r="X13" s="42"/>
      <c r="Y13" s="42"/>
      <c r="Z13" s="42"/>
    </row>
    <row r="14" spans="1:26" ht="51" customHeight="1" outlineLevel="1">
      <c r="A14" s="40"/>
      <c r="B14" s="41"/>
      <c r="C14" s="102"/>
      <c r="D14" s="41"/>
      <c r="E14" s="41"/>
      <c r="F14" s="40"/>
      <c r="G14" s="40"/>
      <c r="H14" s="40"/>
      <c r="I14" s="3">
        <f t="shared" si="1"/>
        <v>7</v>
      </c>
      <c r="J14" s="96" t="s">
        <v>193</v>
      </c>
      <c r="K14" s="3" t="s">
        <v>196</v>
      </c>
      <c r="L14" s="3">
        <v>2011</v>
      </c>
      <c r="M14" s="20" t="s">
        <v>197</v>
      </c>
      <c r="N14" s="3">
        <v>10</v>
      </c>
      <c r="O14" s="20" t="s">
        <v>192</v>
      </c>
      <c r="P14" s="3">
        <v>2019</v>
      </c>
      <c r="Q14" s="3">
        <v>13</v>
      </c>
      <c r="R14" s="3" t="s">
        <v>330</v>
      </c>
      <c r="S14" s="6"/>
      <c r="T14" s="6"/>
      <c r="U14" s="6"/>
      <c r="V14" s="6"/>
      <c r="W14" s="6"/>
      <c r="X14" s="6"/>
      <c r="Y14" s="6"/>
      <c r="Z14" s="42"/>
    </row>
    <row r="15" spans="1:26" s="156" customFormat="1" ht="60.75" customHeight="1">
      <c r="A15" s="157"/>
      <c r="B15" s="158"/>
      <c r="C15" s="159"/>
      <c r="D15" s="158"/>
      <c r="E15" s="158"/>
      <c r="F15" s="157"/>
      <c r="G15" s="157"/>
      <c r="H15" s="157"/>
      <c r="I15" s="3">
        <f t="shared" si="1"/>
        <v>8</v>
      </c>
      <c r="J15" s="3" t="s">
        <v>370</v>
      </c>
      <c r="K15" s="3" t="s">
        <v>371</v>
      </c>
      <c r="L15" s="3">
        <v>2024</v>
      </c>
      <c r="M15" s="20" t="s">
        <v>372</v>
      </c>
      <c r="N15" s="3">
        <v>5</v>
      </c>
      <c r="O15" s="20" t="s">
        <v>192</v>
      </c>
      <c r="P15" s="3">
        <v>2033</v>
      </c>
      <c r="Q15" s="3">
        <v>0</v>
      </c>
      <c r="R15" s="154"/>
      <c r="S15" s="3" t="s">
        <v>1</v>
      </c>
      <c r="T15" s="160" t="s">
        <v>373</v>
      </c>
      <c r="U15" s="161">
        <v>1185387</v>
      </c>
      <c r="V15" s="155"/>
      <c r="W15" s="161">
        <v>1185387</v>
      </c>
      <c r="X15" s="155"/>
      <c r="Y15" s="155"/>
      <c r="Z15" s="155"/>
    </row>
    <row r="16" spans="1:26" ht="51" customHeight="1" outlineLevel="1">
      <c r="A16" s="40"/>
      <c r="B16" s="41"/>
      <c r="C16" s="102"/>
      <c r="D16" s="41"/>
      <c r="E16" s="41"/>
      <c r="F16" s="40"/>
      <c r="G16" s="40"/>
      <c r="H16" s="40"/>
      <c r="I16" s="3">
        <f>I15+1</f>
        <v>9</v>
      </c>
      <c r="J16" s="96" t="s">
        <v>189</v>
      </c>
      <c r="K16" s="3" t="s">
        <v>190</v>
      </c>
      <c r="L16" s="3">
        <v>2016</v>
      </c>
      <c r="M16" s="20" t="s">
        <v>191</v>
      </c>
      <c r="N16" s="3">
        <v>7</v>
      </c>
      <c r="O16" s="20" t="s">
        <v>205</v>
      </c>
      <c r="P16" s="3">
        <v>2024</v>
      </c>
      <c r="Q16" s="3">
        <v>7</v>
      </c>
      <c r="R16" s="96" t="s">
        <v>359</v>
      </c>
      <c r="S16" s="3"/>
      <c r="T16" s="3"/>
      <c r="U16" s="42"/>
      <c r="V16" s="42"/>
      <c r="W16" s="42"/>
      <c r="X16" s="42"/>
      <c r="Y16" s="42"/>
      <c r="Z16" s="42"/>
    </row>
    <row r="17" spans="1:26" s="156" customFormat="1" ht="81" customHeight="1">
      <c r="A17" s="149"/>
      <c r="B17" s="150"/>
      <c r="C17" s="151"/>
      <c r="D17" s="152"/>
      <c r="E17" s="152"/>
      <c r="F17" s="153"/>
      <c r="G17" s="149"/>
      <c r="H17" s="152"/>
      <c r="I17" s="3">
        <f t="shared" si="1"/>
        <v>10</v>
      </c>
      <c r="J17" s="3" t="s">
        <v>374</v>
      </c>
      <c r="K17" s="3" t="s">
        <v>375</v>
      </c>
      <c r="L17" s="3">
        <v>2024</v>
      </c>
      <c r="M17" s="20" t="s">
        <v>376</v>
      </c>
      <c r="N17" s="3">
        <v>7</v>
      </c>
      <c r="O17" s="3">
        <v>10</v>
      </c>
      <c r="P17" s="3">
        <v>2023</v>
      </c>
      <c r="Q17" s="3">
        <v>0</v>
      </c>
      <c r="R17" s="3" t="s">
        <v>361</v>
      </c>
      <c r="S17" s="3" t="s">
        <v>355</v>
      </c>
      <c r="T17" s="2"/>
      <c r="U17" s="42">
        <f>SUM(V17:Z17)</f>
        <v>4060565.8111111107</v>
      </c>
      <c r="V17" s="42"/>
      <c r="W17" s="42">
        <v>4060565.8111111107</v>
      </c>
      <c r="X17" s="155"/>
      <c r="Y17" s="155"/>
      <c r="Z17" s="155"/>
    </row>
    <row r="18" spans="1:26" ht="31.5" customHeight="1">
      <c r="A18" s="39">
        <v>2</v>
      </c>
      <c r="B18" s="14" t="s">
        <v>9</v>
      </c>
      <c r="C18" s="14">
        <v>1000</v>
      </c>
      <c r="D18" s="14">
        <f>$C$113</f>
        <v>5996.1056369999997</v>
      </c>
      <c r="E18" s="14">
        <v>0.8</v>
      </c>
      <c r="F18" s="12">
        <f t="shared" si="0"/>
        <v>5</v>
      </c>
      <c r="G18" s="12">
        <v>4</v>
      </c>
      <c r="H18" s="39">
        <f>G18-F18</f>
        <v>-1</v>
      </c>
      <c r="I18" s="3">
        <f>I17+1</f>
        <v>11</v>
      </c>
      <c r="J18" s="65" t="s">
        <v>202</v>
      </c>
      <c r="K18" s="65" t="s">
        <v>203</v>
      </c>
      <c r="L18" s="3">
        <v>2016</v>
      </c>
      <c r="M18" s="20" t="s">
        <v>204</v>
      </c>
      <c r="N18" s="3">
        <v>7</v>
      </c>
      <c r="O18" s="3" t="s">
        <v>192</v>
      </c>
      <c r="P18" s="3">
        <v>2024</v>
      </c>
      <c r="Q18" s="3">
        <v>8</v>
      </c>
      <c r="R18" s="6"/>
      <c r="S18" s="6"/>
      <c r="T18" s="6"/>
      <c r="U18" s="42"/>
      <c r="V18" s="42"/>
      <c r="W18" s="42"/>
      <c r="X18" s="42"/>
      <c r="Y18" s="42"/>
      <c r="Z18" s="42"/>
    </row>
    <row r="19" spans="1:26" ht="38.25" customHeight="1" outlineLevel="1">
      <c r="A19" s="39"/>
      <c r="B19" s="14"/>
      <c r="C19" s="14"/>
      <c r="D19" s="14"/>
      <c r="E19" s="14"/>
      <c r="F19" s="12"/>
      <c r="G19" s="12"/>
      <c r="H19" s="39"/>
      <c r="I19" s="3">
        <f t="shared" si="1"/>
        <v>12</v>
      </c>
      <c r="J19" s="3" t="s">
        <v>206</v>
      </c>
      <c r="K19" s="3" t="s">
        <v>207</v>
      </c>
      <c r="L19" s="3">
        <v>2014</v>
      </c>
      <c r="M19" s="20" t="s">
        <v>208</v>
      </c>
      <c r="N19" s="3">
        <v>7</v>
      </c>
      <c r="O19" s="3">
        <v>8</v>
      </c>
      <c r="P19" s="3">
        <v>2022</v>
      </c>
      <c r="Q19" s="3">
        <v>10</v>
      </c>
      <c r="R19" s="3"/>
      <c r="S19" s="3"/>
      <c r="T19" s="3"/>
      <c r="U19" s="42"/>
      <c r="V19" s="42"/>
      <c r="W19" s="42"/>
      <c r="X19" s="42"/>
      <c r="Y19" s="42"/>
      <c r="Z19" s="42"/>
    </row>
    <row r="20" spans="1:26" ht="34.5" customHeight="1" outlineLevel="1">
      <c r="A20" s="39"/>
      <c r="B20" s="14"/>
      <c r="C20" s="14"/>
      <c r="D20" s="14"/>
      <c r="E20" s="14"/>
      <c r="F20" s="12"/>
      <c r="G20" s="12"/>
      <c r="H20" s="39"/>
      <c r="I20" s="3">
        <f t="shared" si="1"/>
        <v>13</v>
      </c>
      <c r="J20" s="3" t="s">
        <v>193</v>
      </c>
      <c r="K20" s="3" t="s">
        <v>194</v>
      </c>
      <c r="L20" s="3">
        <v>2008</v>
      </c>
      <c r="M20" s="20" t="s">
        <v>195</v>
      </c>
      <c r="N20" s="3">
        <v>6</v>
      </c>
      <c r="O20" s="20" t="s">
        <v>192</v>
      </c>
      <c r="P20" s="3">
        <v>2016</v>
      </c>
      <c r="Q20" s="3">
        <v>16</v>
      </c>
      <c r="R20" s="3" t="s">
        <v>325</v>
      </c>
      <c r="S20" s="3" t="s">
        <v>1</v>
      </c>
      <c r="T20" s="3" t="s">
        <v>325</v>
      </c>
      <c r="U20" s="42">
        <f>SUM(V20:Z20)</f>
        <v>1232803.45</v>
      </c>
      <c r="V20" s="42"/>
      <c r="W20" s="42"/>
      <c r="X20" s="42"/>
      <c r="Y20" s="42">
        <v>1232803.45</v>
      </c>
      <c r="Z20" s="42"/>
    </row>
    <row r="21" spans="1:26" ht="33" customHeight="1" outlineLevel="1">
      <c r="A21" s="39"/>
      <c r="B21" s="14"/>
      <c r="C21" s="14"/>
      <c r="D21" s="14"/>
      <c r="E21" s="14"/>
      <c r="F21" s="12"/>
      <c r="G21" s="12"/>
      <c r="H21" s="39"/>
      <c r="I21" s="3">
        <f t="shared" si="1"/>
        <v>14</v>
      </c>
      <c r="J21" s="3" t="s">
        <v>209</v>
      </c>
      <c r="K21" s="3" t="s">
        <v>210</v>
      </c>
      <c r="L21" s="3">
        <v>2021</v>
      </c>
      <c r="M21" s="20" t="s">
        <v>211</v>
      </c>
      <c r="N21" s="3">
        <v>7</v>
      </c>
      <c r="O21" s="3">
        <v>8</v>
      </c>
      <c r="P21" s="3">
        <v>2029</v>
      </c>
      <c r="Q21" s="3">
        <v>3</v>
      </c>
      <c r="R21" s="3"/>
      <c r="S21" s="3"/>
      <c r="T21" s="3"/>
      <c r="U21" s="42"/>
      <c r="V21" s="42"/>
      <c r="W21" s="42"/>
      <c r="X21" s="42"/>
      <c r="Y21" s="42"/>
      <c r="Z21" s="42"/>
    </row>
    <row r="22" spans="1:26" ht="33" customHeight="1" outlineLevel="1">
      <c r="A22" s="40"/>
      <c r="B22" s="41"/>
      <c r="C22" s="41"/>
      <c r="D22" s="41"/>
      <c r="E22" s="41"/>
      <c r="F22" s="40"/>
      <c r="G22" s="40"/>
      <c r="H22" s="40"/>
      <c r="I22" s="3"/>
      <c r="J22" s="3"/>
      <c r="K22" s="3"/>
      <c r="L22" s="3"/>
      <c r="M22" s="20"/>
      <c r="N22" s="3"/>
      <c r="O22" s="3"/>
      <c r="P22" s="3"/>
      <c r="Q22" s="3"/>
      <c r="R22" s="3"/>
      <c r="S22" s="3" t="s">
        <v>1</v>
      </c>
      <c r="T22" s="3"/>
      <c r="U22" s="42">
        <f>SUM(V22:Z22)</f>
        <v>0</v>
      </c>
      <c r="V22" s="42"/>
      <c r="W22" s="42"/>
      <c r="X22" s="42"/>
      <c r="Y22" s="42"/>
      <c r="Z22" s="42"/>
    </row>
    <row r="23" spans="1:26" ht="69.75" customHeight="1">
      <c r="A23" s="38">
        <v>3</v>
      </c>
      <c r="B23" s="15" t="s">
        <v>10</v>
      </c>
      <c r="C23" s="15">
        <v>1000</v>
      </c>
      <c r="D23" s="15">
        <f>$C$113</f>
        <v>5996.1056369999997</v>
      </c>
      <c r="E23" s="15">
        <v>0.45</v>
      </c>
      <c r="F23" s="31">
        <f t="shared" si="0"/>
        <v>3</v>
      </c>
      <c r="G23" s="31">
        <v>2</v>
      </c>
      <c r="H23" s="32">
        <f>G23-F23</f>
        <v>-1</v>
      </c>
      <c r="I23" s="3">
        <f>I21+1</f>
        <v>15</v>
      </c>
      <c r="J23" s="3" t="s">
        <v>70</v>
      </c>
      <c r="K23" s="3" t="s">
        <v>71</v>
      </c>
      <c r="L23" s="3">
        <v>1988</v>
      </c>
      <c r="M23" s="20" t="s">
        <v>72</v>
      </c>
      <c r="N23" s="3">
        <v>7</v>
      </c>
      <c r="O23" s="3">
        <v>10</v>
      </c>
      <c r="P23" s="3">
        <v>1998</v>
      </c>
      <c r="Q23" s="3">
        <v>36</v>
      </c>
      <c r="R23" s="3" t="s">
        <v>11</v>
      </c>
      <c r="S23" s="3" t="s">
        <v>322</v>
      </c>
      <c r="T23" s="3"/>
      <c r="U23" s="42"/>
      <c r="V23" s="42"/>
      <c r="W23" s="42"/>
      <c r="X23" s="42"/>
      <c r="Y23" s="42"/>
      <c r="Z23" s="42"/>
    </row>
    <row r="24" spans="1:26" ht="45.75" customHeight="1" outlineLevel="1">
      <c r="A24" s="91"/>
      <c r="B24" s="16"/>
      <c r="C24" s="16"/>
      <c r="D24" s="16"/>
      <c r="E24" s="16"/>
      <c r="F24" s="33"/>
      <c r="G24" s="33"/>
      <c r="H24" s="34"/>
      <c r="I24" s="3">
        <f>I23+1</f>
        <v>16</v>
      </c>
      <c r="J24" s="3" t="s">
        <v>73</v>
      </c>
      <c r="K24" s="3" t="s">
        <v>74</v>
      </c>
      <c r="L24" s="3">
        <v>2001</v>
      </c>
      <c r="M24" s="20" t="s">
        <v>75</v>
      </c>
      <c r="N24" s="3">
        <v>5</v>
      </c>
      <c r="O24" s="3">
        <v>10</v>
      </c>
      <c r="P24" s="3">
        <v>2011</v>
      </c>
      <c r="Q24" s="3">
        <v>23</v>
      </c>
      <c r="R24" s="3"/>
      <c r="S24" s="3"/>
      <c r="T24" s="3"/>
      <c r="U24" s="42"/>
      <c r="V24" s="42"/>
      <c r="W24" s="42"/>
      <c r="X24" s="42"/>
      <c r="Y24" s="42"/>
      <c r="Z24" s="42"/>
    </row>
    <row r="25" spans="1:26" ht="69" customHeight="1">
      <c r="A25" s="39">
        <v>4</v>
      </c>
      <c r="B25" s="162" t="s">
        <v>12</v>
      </c>
      <c r="C25" s="162">
        <v>1000</v>
      </c>
      <c r="D25" s="162">
        <f>$C$100</f>
        <v>1782.6048999999998</v>
      </c>
      <c r="E25" s="162">
        <v>0.4</v>
      </c>
      <c r="F25" s="163">
        <f t="shared" si="0"/>
        <v>1</v>
      </c>
      <c r="G25" s="163">
        <v>1</v>
      </c>
      <c r="H25" s="163">
        <f t="shared" ref="H25:H30" si="2">G25-F25</f>
        <v>0</v>
      </c>
      <c r="I25" s="164">
        <f t="shared" ref="I25:I74" si="3">I24+1</f>
        <v>17</v>
      </c>
      <c r="J25" s="164" t="s">
        <v>76</v>
      </c>
      <c r="K25" s="164" t="s">
        <v>335</v>
      </c>
      <c r="L25" s="164">
        <v>1985</v>
      </c>
      <c r="M25" s="165" t="s">
        <v>77</v>
      </c>
      <c r="N25" s="164">
        <v>7</v>
      </c>
      <c r="O25" s="164">
        <v>10</v>
      </c>
      <c r="P25" s="164">
        <v>1995</v>
      </c>
      <c r="Q25" s="164">
        <v>39</v>
      </c>
      <c r="R25" s="164" t="s">
        <v>354</v>
      </c>
      <c r="S25" s="164" t="s">
        <v>3</v>
      </c>
      <c r="T25" s="166" t="s">
        <v>354</v>
      </c>
      <c r="U25" s="167">
        <v>4864661</v>
      </c>
      <c r="V25" s="167"/>
      <c r="W25" s="167"/>
      <c r="X25" s="167"/>
      <c r="Y25" s="167">
        <v>4864661</v>
      </c>
      <c r="Z25" s="167"/>
    </row>
    <row r="26" spans="1:26" ht="57.75" customHeight="1">
      <c r="A26" s="11">
        <v>5</v>
      </c>
      <c r="B26" s="10" t="s">
        <v>13</v>
      </c>
      <c r="C26" s="10">
        <v>1000</v>
      </c>
      <c r="D26" s="10">
        <f>$C$100</f>
        <v>1782.6048999999998</v>
      </c>
      <c r="E26" s="10">
        <v>1.3</v>
      </c>
      <c r="F26" s="36">
        <f t="shared" si="0"/>
        <v>3</v>
      </c>
      <c r="G26" s="36">
        <v>1</v>
      </c>
      <c r="H26" s="36">
        <f t="shared" si="2"/>
        <v>-2</v>
      </c>
      <c r="I26" s="3">
        <f t="shared" si="3"/>
        <v>18</v>
      </c>
      <c r="J26" s="3" t="s">
        <v>120</v>
      </c>
      <c r="K26" s="3" t="s">
        <v>121</v>
      </c>
      <c r="L26" s="20">
        <v>1997</v>
      </c>
      <c r="M26" s="20" t="s">
        <v>122</v>
      </c>
      <c r="N26" s="3">
        <v>10</v>
      </c>
      <c r="O26" s="3">
        <v>10</v>
      </c>
      <c r="P26" s="3">
        <v>2007</v>
      </c>
      <c r="Q26" s="3">
        <v>27</v>
      </c>
      <c r="R26" s="10"/>
      <c r="S26" s="10"/>
      <c r="T26" s="3"/>
      <c r="U26" s="113"/>
      <c r="V26" s="42"/>
      <c r="W26" s="42"/>
      <c r="X26" s="42"/>
      <c r="Y26" s="42"/>
      <c r="Z26" s="42"/>
    </row>
    <row r="27" spans="1:26" ht="45" customHeight="1">
      <c r="A27" s="91">
        <v>6</v>
      </c>
      <c r="B27" s="94" t="s">
        <v>14</v>
      </c>
      <c r="C27" s="94">
        <v>1000</v>
      </c>
      <c r="D27" s="92">
        <f>$C$100</f>
        <v>1782.6048999999998</v>
      </c>
      <c r="E27" s="94">
        <v>0.4</v>
      </c>
      <c r="F27" s="34">
        <f t="shared" si="0"/>
        <v>1</v>
      </c>
      <c r="G27" s="34">
        <v>1</v>
      </c>
      <c r="H27" s="34">
        <f t="shared" si="2"/>
        <v>0</v>
      </c>
      <c r="I27" s="65">
        <f t="shared" si="3"/>
        <v>19</v>
      </c>
      <c r="J27" s="65" t="s">
        <v>147</v>
      </c>
      <c r="K27" s="3" t="s">
        <v>148</v>
      </c>
      <c r="L27" s="20">
        <v>2002</v>
      </c>
      <c r="M27" s="20" t="s">
        <v>149</v>
      </c>
      <c r="N27" s="3">
        <v>15</v>
      </c>
      <c r="O27" s="3">
        <v>10</v>
      </c>
      <c r="P27" s="3">
        <v>2012</v>
      </c>
      <c r="Q27" s="3">
        <v>22</v>
      </c>
      <c r="R27" s="3"/>
      <c r="S27" s="3"/>
      <c r="T27" s="3"/>
      <c r="U27" s="114"/>
      <c r="V27" s="42"/>
      <c r="W27" s="42"/>
      <c r="X27" s="42"/>
      <c r="Y27" s="42"/>
      <c r="Z27" s="42"/>
    </row>
    <row r="28" spans="1:26" ht="66.75" customHeight="1">
      <c r="A28" s="11">
        <v>7</v>
      </c>
      <c r="B28" s="10" t="s">
        <v>15</v>
      </c>
      <c r="C28" s="10">
        <v>1000</v>
      </c>
      <c r="D28" s="90">
        <f>$C$100</f>
        <v>1782.6048999999998</v>
      </c>
      <c r="E28" s="10">
        <v>0.15</v>
      </c>
      <c r="F28" s="36">
        <f t="shared" si="0"/>
        <v>1</v>
      </c>
      <c r="G28" s="36">
        <v>0</v>
      </c>
      <c r="H28" s="36">
        <f t="shared" si="2"/>
        <v>-1</v>
      </c>
      <c r="I28" s="3"/>
      <c r="J28" s="10"/>
      <c r="K28" s="10"/>
      <c r="L28" s="10"/>
      <c r="M28" s="10"/>
      <c r="N28" s="10"/>
      <c r="O28" s="10"/>
      <c r="P28" s="10"/>
      <c r="Q28" s="10"/>
      <c r="R28" s="3"/>
      <c r="S28" s="3"/>
      <c r="T28" s="10"/>
      <c r="U28" s="114"/>
      <c r="V28" s="42"/>
      <c r="W28" s="42"/>
      <c r="X28" s="42"/>
      <c r="Y28" s="42"/>
      <c r="Z28" s="42"/>
    </row>
    <row r="29" spans="1:26" ht="50.25" customHeight="1">
      <c r="A29" s="11">
        <v>8</v>
      </c>
      <c r="B29" s="10" t="s">
        <v>16</v>
      </c>
      <c r="C29" s="10">
        <v>1000</v>
      </c>
      <c r="D29" s="90">
        <f>$C$101</f>
        <v>259.60073699999998</v>
      </c>
      <c r="E29" s="10">
        <v>2</v>
      </c>
      <c r="F29" s="36">
        <f t="shared" si="0"/>
        <v>1</v>
      </c>
      <c r="G29" s="36">
        <v>1</v>
      </c>
      <c r="H29" s="36">
        <f t="shared" si="2"/>
        <v>0</v>
      </c>
      <c r="I29" s="3">
        <f>I27+1</f>
        <v>20</v>
      </c>
      <c r="J29" s="3" t="s">
        <v>132</v>
      </c>
      <c r="K29" s="3" t="s">
        <v>133</v>
      </c>
      <c r="L29" s="3">
        <v>1993</v>
      </c>
      <c r="M29" s="20" t="s">
        <v>134</v>
      </c>
      <c r="N29" s="3">
        <v>5</v>
      </c>
      <c r="O29" s="3">
        <v>10</v>
      </c>
      <c r="P29" s="3">
        <v>2003</v>
      </c>
      <c r="Q29" s="3">
        <v>31</v>
      </c>
      <c r="R29" s="3"/>
      <c r="S29" s="3"/>
      <c r="T29" s="3"/>
      <c r="U29" s="114"/>
      <c r="V29" s="42"/>
      <c r="W29" s="42"/>
      <c r="X29" s="42"/>
      <c r="Y29" s="42"/>
      <c r="Z29" s="42"/>
    </row>
    <row r="30" spans="1:26" ht="32.25" customHeight="1">
      <c r="A30" s="11">
        <v>9</v>
      </c>
      <c r="B30" s="10" t="s">
        <v>17</v>
      </c>
      <c r="C30" s="10">
        <v>1000</v>
      </c>
      <c r="D30" s="10">
        <f>$C$101</f>
        <v>259.60073699999998</v>
      </c>
      <c r="E30" s="10">
        <v>0.7</v>
      </c>
      <c r="F30" s="36">
        <f t="shared" si="0"/>
        <v>1</v>
      </c>
      <c r="G30" s="36">
        <v>1</v>
      </c>
      <c r="H30" s="36">
        <f t="shared" si="2"/>
        <v>0</v>
      </c>
      <c r="I30" s="3">
        <f t="shared" si="3"/>
        <v>21</v>
      </c>
      <c r="J30" s="3" t="s">
        <v>99</v>
      </c>
      <c r="K30" s="3" t="s">
        <v>100</v>
      </c>
      <c r="L30" s="3">
        <v>1989</v>
      </c>
      <c r="M30" s="20" t="s">
        <v>101</v>
      </c>
      <c r="N30" s="3">
        <v>10</v>
      </c>
      <c r="O30" s="3">
        <v>10</v>
      </c>
      <c r="P30" s="3">
        <v>1999</v>
      </c>
      <c r="Q30" s="3">
        <v>35</v>
      </c>
      <c r="R30" s="3"/>
      <c r="S30" s="3"/>
      <c r="T30" s="10"/>
      <c r="U30" s="114"/>
      <c r="V30" s="42"/>
      <c r="W30" s="42"/>
      <c r="X30" s="42"/>
      <c r="Y30" s="42"/>
      <c r="Z30" s="42"/>
    </row>
    <row r="31" spans="1:26" ht="31.5" customHeight="1">
      <c r="A31" s="38">
        <v>10</v>
      </c>
      <c r="B31" s="97" t="s">
        <v>18</v>
      </c>
      <c r="C31" s="90">
        <v>1000</v>
      </c>
      <c r="D31" s="104">
        <f>$C$100+$C$101</f>
        <v>2042.2056369999998</v>
      </c>
      <c r="E31" s="90">
        <v>2.4</v>
      </c>
      <c r="F31" s="32">
        <f t="shared" si="0"/>
        <v>5</v>
      </c>
      <c r="G31" s="32">
        <v>3</v>
      </c>
      <c r="H31" s="32">
        <f>G31-F31</f>
        <v>-2</v>
      </c>
      <c r="I31" s="103">
        <f t="shared" si="3"/>
        <v>22</v>
      </c>
      <c r="J31" s="3" t="s">
        <v>108</v>
      </c>
      <c r="K31" s="3" t="s">
        <v>109</v>
      </c>
      <c r="L31" s="3">
        <v>2014</v>
      </c>
      <c r="M31" s="20" t="s">
        <v>110</v>
      </c>
      <c r="N31" s="3">
        <v>7</v>
      </c>
      <c r="O31" s="3">
        <v>10</v>
      </c>
      <c r="P31" s="3">
        <v>2024</v>
      </c>
      <c r="Q31" s="3">
        <v>10</v>
      </c>
      <c r="R31" s="3"/>
      <c r="S31" s="3"/>
      <c r="T31" s="3"/>
      <c r="U31" s="114"/>
      <c r="V31" s="42"/>
      <c r="W31" s="42"/>
      <c r="X31" s="42"/>
      <c r="Y31" s="42"/>
      <c r="Z31" s="42"/>
    </row>
    <row r="32" spans="1:26" ht="95.25" customHeight="1" outlineLevel="1">
      <c r="A32" s="39"/>
      <c r="B32" s="97"/>
      <c r="C32" s="92"/>
      <c r="D32" s="92"/>
      <c r="E32" s="92"/>
      <c r="F32" s="35"/>
      <c r="G32" s="35"/>
      <c r="H32" s="35"/>
      <c r="I32" s="96">
        <f t="shared" si="3"/>
        <v>23</v>
      </c>
      <c r="J32" s="3" t="s">
        <v>111</v>
      </c>
      <c r="K32" s="3" t="s">
        <v>112</v>
      </c>
      <c r="L32" s="3">
        <v>2017</v>
      </c>
      <c r="M32" s="20" t="s">
        <v>113</v>
      </c>
      <c r="N32" s="3">
        <v>10</v>
      </c>
      <c r="O32" s="3">
        <v>10</v>
      </c>
      <c r="P32" s="3">
        <v>2027</v>
      </c>
      <c r="Q32" s="3">
        <v>9</v>
      </c>
      <c r="R32" s="3"/>
      <c r="S32" s="3"/>
      <c r="T32" s="3"/>
      <c r="U32" s="114"/>
      <c r="V32" s="42"/>
      <c r="W32" s="42"/>
      <c r="X32" s="42"/>
      <c r="Y32" s="42"/>
      <c r="Z32" s="42"/>
    </row>
    <row r="33" spans="1:26" ht="36" customHeight="1" outlineLevel="1">
      <c r="A33" s="91"/>
      <c r="B33" s="105"/>
      <c r="C33" s="94"/>
      <c r="D33" s="94"/>
      <c r="E33" s="94"/>
      <c r="F33" s="34"/>
      <c r="G33" s="34"/>
      <c r="H33" s="34"/>
      <c r="I33" s="96">
        <f t="shared" si="3"/>
        <v>24</v>
      </c>
      <c r="J33" s="3" t="s">
        <v>326</v>
      </c>
      <c r="K33" s="3" t="s">
        <v>327</v>
      </c>
      <c r="L33" s="3">
        <v>2022</v>
      </c>
      <c r="M33" s="20" t="s">
        <v>331</v>
      </c>
      <c r="N33" s="3">
        <v>10</v>
      </c>
      <c r="O33" s="3">
        <v>10</v>
      </c>
      <c r="P33" s="3">
        <v>2032</v>
      </c>
      <c r="Q33" s="3">
        <v>2</v>
      </c>
      <c r="R33" s="3"/>
      <c r="S33" s="3"/>
      <c r="T33" s="3"/>
      <c r="U33" s="42"/>
      <c r="V33" s="42"/>
      <c r="W33" s="42"/>
      <c r="X33" s="42"/>
      <c r="Y33" s="42"/>
      <c r="Z33" s="42"/>
    </row>
    <row r="34" spans="1:26" ht="64.5" customHeight="1">
      <c r="A34" s="38">
        <v>11</v>
      </c>
      <c r="B34" s="97" t="s">
        <v>19</v>
      </c>
      <c r="C34" s="90">
        <v>1000</v>
      </c>
      <c r="D34" s="90">
        <f>$C$113</f>
        <v>5996.1056369999997</v>
      </c>
      <c r="E34" s="90">
        <v>0.5</v>
      </c>
      <c r="F34" s="32">
        <f>ROUNDUP(D34*E34/C34,0)</f>
        <v>3</v>
      </c>
      <c r="G34" s="32">
        <v>2</v>
      </c>
      <c r="H34" s="32">
        <f t="shared" ref="H34" si="4">G34-F34</f>
        <v>-1</v>
      </c>
      <c r="I34" s="103">
        <f t="shared" si="3"/>
        <v>25</v>
      </c>
      <c r="J34" s="3" t="s">
        <v>78</v>
      </c>
      <c r="K34" s="3" t="s">
        <v>79</v>
      </c>
      <c r="L34" s="3">
        <v>2019</v>
      </c>
      <c r="M34" s="20" t="s">
        <v>80</v>
      </c>
      <c r="N34" s="3">
        <v>5</v>
      </c>
      <c r="O34" s="3">
        <v>10</v>
      </c>
      <c r="P34" s="3">
        <v>2029</v>
      </c>
      <c r="Q34" s="3">
        <v>5</v>
      </c>
      <c r="R34" s="3" t="s">
        <v>55</v>
      </c>
      <c r="S34" s="3"/>
      <c r="T34" s="3" t="s">
        <v>55</v>
      </c>
      <c r="U34" s="42"/>
      <c r="V34" s="42"/>
      <c r="W34" s="42"/>
      <c r="X34" s="42"/>
      <c r="Y34" s="42"/>
      <c r="Z34" s="42"/>
    </row>
    <row r="35" spans="1:26" ht="66.75" customHeight="1" outlineLevel="1">
      <c r="A35" s="39"/>
      <c r="B35" s="97"/>
      <c r="C35" s="92"/>
      <c r="D35" s="92"/>
      <c r="E35" s="92"/>
      <c r="F35" s="35"/>
      <c r="G35" s="35"/>
      <c r="H35" s="35"/>
      <c r="I35" s="96">
        <f t="shared" si="3"/>
        <v>26</v>
      </c>
      <c r="J35" s="3" t="s">
        <v>81</v>
      </c>
      <c r="K35" s="3" t="s">
        <v>82</v>
      </c>
      <c r="L35" s="3">
        <v>2004</v>
      </c>
      <c r="M35" s="20" t="s">
        <v>83</v>
      </c>
      <c r="N35" s="3">
        <v>10</v>
      </c>
      <c r="O35" s="3">
        <v>10</v>
      </c>
      <c r="P35" s="3">
        <v>2014</v>
      </c>
      <c r="Q35" s="3">
        <v>20</v>
      </c>
      <c r="R35" s="3"/>
      <c r="T35" s="3"/>
      <c r="U35" s="42"/>
      <c r="V35" s="42"/>
      <c r="W35" s="42"/>
      <c r="X35" s="42"/>
      <c r="Y35" s="42"/>
      <c r="Z35" s="42"/>
    </row>
    <row r="36" spans="1:26" ht="66.75" customHeight="1" outlineLevel="1">
      <c r="A36" s="91"/>
      <c r="B36" s="105"/>
      <c r="C36" s="94"/>
      <c r="D36" s="94"/>
      <c r="E36" s="94"/>
      <c r="F36" s="34"/>
      <c r="G36" s="34"/>
      <c r="H36" s="34"/>
      <c r="I36" s="96"/>
      <c r="J36" s="3"/>
      <c r="K36" s="3"/>
      <c r="L36" s="3"/>
      <c r="M36" s="20"/>
      <c r="N36" s="3"/>
      <c r="O36" s="3"/>
      <c r="P36" s="3"/>
      <c r="Q36" s="3"/>
      <c r="R36" s="3"/>
      <c r="S36" s="3" t="s">
        <v>323</v>
      </c>
      <c r="T36" s="3"/>
      <c r="U36" s="42">
        <f>SUM(V36:Z36)</f>
        <v>11321631.18</v>
      </c>
      <c r="V36" s="42"/>
      <c r="W36" s="42"/>
      <c r="X36" s="42"/>
      <c r="Y36" s="42"/>
      <c r="Z36" s="42">
        <v>11321631.18</v>
      </c>
    </row>
    <row r="37" spans="1:26" ht="60" customHeight="1">
      <c r="A37" s="91">
        <v>12</v>
      </c>
      <c r="B37" s="94" t="s">
        <v>20</v>
      </c>
      <c r="C37" s="94">
        <v>1000</v>
      </c>
      <c r="D37" s="92">
        <f>$C$113</f>
        <v>5996.1056369999997</v>
      </c>
      <c r="E37" s="94">
        <v>1.2</v>
      </c>
      <c r="F37" s="34">
        <f t="shared" ref="F37:F38" si="5">ROUNDUP(D37*E37/C37,0)</f>
        <v>8</v>
      </c>
      <c r="G37" s="34">
        <v>0</v>
      </c>
      <c r="H37" s="34">
        <f>G37-F37</f>
        <v>-8</v>
      </c>
      <c r="I37" s="65"/>
      <c r="J37" s="10"/>
      <c r="K37" s="10"/>
      <c r="L37" s="10"/>
      <c r="M37" s="10"/>
      <c r="N37" s="10"/>
      <c r="O37" s="10"/>
      <c r="P37" s="10"/>
      <c r="Q37" s="10"/>
      <c r="R37" s="3"/>
      <c r="S37" s="3"/>
      <c r="T37" s="10"/>
      <c r="U37" s="114"/>
      <c r="V37" s="42"/>
      <c r="W37" s="42"/>
      <c r="X37" s="42"/>
      <c r="Y37" s="42"/>
      <c r="Z37" s="42"/>
    </row>
    <row r="38" spans="1:26" ht="60" customHeight="1">
      <c r="A38" s="11">
        <v>13</v>
      </c>
      <c r="B38" s="10" t="s">
        <v>21</v>
      </c>
      <c r="C38" s="10">
        <v>1000</v>
      </c>
      <c r="D38" s="90">
        <f>$C$101</f>
        <v>259.60073699999998</v>
      </c>
      <c r="E38" s="10">
        <v>1.3</v>
      </c>
      <c r="F38" s="36">
        <f t="shared" si="5"/>
        <v>1</v>
      </c>
      <c r="G38" s="36">
        <v>0</v>
      </c>
      <c r="H38" s="36">
        <f>G38-F38</f>
        <v>-1</v>
      </c>
      <c r="I38" s="3"/>
      <c r="J38" s="10"/>
      <c r="K38" s="10"/>
      <c r="L38" s="10"/>
      <c r="M38" s="10"/>
      <c r="N38" s="10"/>
      <c r="O38" s="10"/>
      <c r="P38" s="10"/>
      <c r="Q38" s="10"/>
      <c r="R38" s="3"/>
      <c r="S38" s="3"/>
      <c r="T38" s="10"/>
      <c r="U38" s="114"/>
      <c r="V38" s="42"/>
      <c r="W38" s="42"/>
      <c r="X38" s="42"/>
      <c r="Y38" s="42"/>
      <c r="Z38" s="42"/>
    </row>
    <row r="39" spans="1:26" ht="56.25" customHeight="1">
      <c r="A39" s="11">
        <v>14</v>
      </c>
      <c r="B39" s="10" t="s">
        <v>22</v>
      </c>
      <c r="C39" s="10">
        <v>1000</v>
      </c>
      <c r="D39" s="90"/>
      <c r="E39" s="10"/>
      <c r="F39" s="36"/>
      <c r="G39" s="36"/>
      <c r="H39" s="36">
        <f>G39-F39</f>
        <v>0</v>
      </c>
      <c r="I39" s="3"/>
      <c r="J39" s="10"/>
      <c r="K39" s="10"/>
      <c r="L39" s="10"/>
      <c r="M39" s="10"/>
      <c r="N39" s="10"/>
      <c r="O39" s="10"/>
      <c r="P39" s="10"/>
      <c r="Q39" s="10"/>
      <c r="R39" s="3"/>
      <c r="S39" s="3"/>
      <c r="T39" s="10"/>
      <c r="U39" s="114"/>
      <c r="V39" s="42"/>
      <c r="W39" s="42"/>
      <c r="X39" s="42"/>
      <c r="Y39" s="42"/>
      <c r="Z39" s="42"/>
    </row>
    <row r="40" spans="1:26" ht="61.5" customHeight="1">
      <c r="A40" s="38">
        <v>15</v>
      </c>
      <c r="B40" s="90" t="s">
        <v>23</v>
      </c>
      <c r="C40" s="90">
        <v>1000</v>
      </c>
      <c r="D40" s="90">
        <f>$C$101</f>
        <v>259.60073699999998</v>
      </c>
      <c r="E40" s="90">
        <v>0.65</v>
      </c>
      <c r="F40" s="32">
        <f t="shared" ref="F40:F41" si="6">ROUNDUP(D40*E40/C40,0)</f>
        <v>1</v>
      </c>
      <c r="G40" s="32">
        <v>0</v>
      </c>
      <c r="H40" s="32">
        <f>G40-F40</f>
        <v>-1</v>
      </c>
      <c r="I40" s="3"/>
      <c r="J40" s="90"/>
      <c r="K40" s="90"/>
      <c r="L40" s="90"/>
      <c r="M40" s="90"/>
      <c r="N40" s="90"/>
      <c r="O40" s="90"/>
      <c r="P40" s="90"/>
      <c r="Q40" s="90"/>
      <c r="R40" s="3"/>
      <c r="S40" s="3"/>
      <c r="T40" s="10"/>
      <c r="U40" s="114"/>
      <c r="V40" s="42"/>
      <c r="W40" s="42"/>
      <c r="X40" s="42"/>
      <c r="Y40" s="42"/>
      <c r="Z40" s="42"/>
    </row>
    <row r="41" spans="1:26" ht="65.25" customHeight="1">
      <c r="A41" s="38">
        <v>16</v>
      </c>
      <c r="B41" s="168" t="s">
        <v>24</v>
      </c>
      <c r="C41" s="168">
        <v>1000</v>
      </c>
      <c r="D41" s="168">
        <f>$C$113</f>
        <v>5996.1056369999997</v>
      </c>
      <c r="E41" s="168">
        <v>1.2</v>
      </c>
      <c r="F41" s="169">
        <f t="shared" si="6"/>
        <v>8</v>
      </c>
      <c r="G41" s="169">
        <v>5</v>
      </c>
      <c r="H41" s="170">
        <f>G41-F41</f>
        <v>-3</v>
      </c>
      <c r="I41" s="164">
        <f>I35+1</f>
        <v>27</v>
      </c>
      <c r="J41" s="164" t="s">
        <v>84</v>
      </c>
      <c r="K41" s="164" t="s">
        <v>85</v>
      </c>
      <c r="L41" s="164">
        <v>1994</v>
      </c>
      <c r="M41" s="165" t="s">
        <v>86</v>
      </c>
      <c r="N41" s="164">
        <v>7</v>
      </c>
      <c r="O41" s="164">
        <v>10</v>
      </c>
      <c r="P41" s="164">
        <v>2004</v>
      </c>
      <c r="Q41" s="164">
        <v>30</v>
      </c>
      <c r="R41" s="164" t="s">
        <v>56</v>
      </c>
      <c r="S41" s="164" t="s">
        <v>3</v>
      </c>
      <c r="T41" s="164" t="s">
        <v>56</v>
      </c>
      <c r="U41" s="173">
        <v>4964444</v>
      </c>
      <c r="V41" s="167"/>
      <c r="W41" s="167"/>
      <c r="X41" s="173">
        <v>4964444</v>
      </c>
      <c r="Y41" s="167"/>
      <c r="Z41" s="167"/>
    </row>
    <row r="42" spans="1:26" ht="67.5" customHeight="1" outlineLevel="1">
      <c r="A42" s="39"/>
      <c r="B42" s="14"/>
      <c r="C42" s="14"/>
      <c r="D42" s="14"/>
      <c r="E42" s="14"/>
      <c r="F42" s="37"/>
      <c r="G42" s="37"/>
      <c r="H42" s="35"/>
      <c r="I42" s="3">
        <f t="shared" si="3"/>
        <v>28</v>
      </c>
      <c r="J42" s="3" t="s">
        <v>87</v>
      </c>
      <c r="K42" s="3" t="s">
        <v>88</v>
      </c>
      <c r="L42" s="3">
        <v>2009</v>
      </c>
      <c r="M42" s="20" t="s">
        <v>89</v>
      </c>
      <c r="N42" s="3">
        <v>10</v>
      </c>
      <c r="O42" s="3">
        <v>10</v>
      </c>
      <c r="P42" s="3">
        <v>2019</v>
      </c>
      <c r="Q42" s="3">
        <v>16</v>
      </c>
      <c r="R42" s="3"/>
      <c r="S42" s="3"/>
      <c r="T42" s="3"/>
      <c r="U42" s="42"/>
      <c r="V42" s="42"/>
      <c r="W42" s="42"/>
      <c r="X42" s="42"/>
      <c r="Y42" s="42"/>
      <c r="Z42" s="42"/>
    </row>
    <row r="43" spans="1:26" ht="45.75" customHeight="1" outlineLevel="1">
      <c r="A43" s="39"/>
      <c r="B43" s="14"/>
      <c r="C43" s="14"/>
      <c r="D43" s="14"/>
      <c r="E43" s="14"/>
      <c r="F43" s="37"/>
      <c r="G43" s="37"/>
      <c r="H43" s="35"/>
      <c r="I43" s="3">
        <f t="shared" si="3"/>
        <v>29</v>
      </c>
      <c r="J43" s="3" t="s">
        <v>90</v>
      </c>
      <c r="K43" s="3" t="s">
        <v>91</v>
      </c>
      <c r="L43" s="3">
        <v>2009</v>
      </c>
      <c r="M43" s="20" t="s">
        <v>92</v>
      </c>
      <c r="N43" s="3">
        <v>10</v>
      </c>
      <c r="O43" s="3">
        <v>10</v>
      </c>
      <c r="P43" s="3">
        <v>2019</v>
      </c>
      <c r="Q43" s="3">
        <v>15</v>
      </c>
      <c r="R43" s="3"/>
      <c r="S43" s="3"/>
      <c r="T43" s="3"/>
      <c r="U43" s="42"/>
      <c r="V43" s="42"/>
      <c r="W43" s="42"/>
      <c r="X43" s="42"/>
      <c r="Y43" s="42"/>
      <c r="Z43" s="42"/>
    </row>
    <row r="44" spans="1:26" ht="26.25" customHeight="1" outlineLevel="1">
      <c r="A44" s="39"/>
      <c r="B44" s="14"/>
      <c r="C44" s="14"/>
      <c r="D44" s="14"/>
      <c r="E44" s="14"/>
      <c r="F44" s="37"/>
      <c r="G44" s="37"/>
      <c r="H44" s="35"/>
      <c r="I44" s="3">
        <f t="shared" si="3"/>
        <v>30</v>
      </c>
      <c r="J44" s="3" t="s">
        <v>93</v>
      </c>
      <c r="K44" s="3" t="s">
        <v>94</v>
      </c>
      <c r="L44" s="3">
        <v>1984</v>
      </c>
      <c r="M44" s="20" t="s">
        <v>95</v>
      </c>
      <c r="N44" s="3">
        <v>10</v>
      </c>
      <c r="O44" s="3">
        <v>10</v>
      </c>
      <c r="P44" s="3">
        <v>1994</v>
      </c>
      <c r="Q44" s="3">
        <v>40</v>
      </c>
      <c r="R44" s="3"/>
      <c r="S44" s="3"/>
      <c r="T44" s="3"/>
      <c r="U44" s="42"/>
      <c r="V44" s="42"/>
      <c r="W44" s="42"/>
      <c r="X44" s="42"/>
      <c r="Y44" s="42"/>
      <c r="Z44" s="42"/>
    </row>
    <row r="45" spans="1:26" ht="31.5" outlineLevel="1">
      <c r="A45" s="39"/>
      <c r="B45" s="14"/>
      <c r="C45" s="14"/>
      <c r="D45" s="14"/>
      <c r="E45" s="14"/>
      <c r="F45" s="37"/>
      <c r="G45" s="37"/>
      <c r="H45" s="35"/>
      <c r="I45" s="3">
        <f t="shared" si="3"/>
        <v>31</v>
      </c>
      <c r="J45" s="3" t="s">
        <v>96</v>
      </c>
      <c r="K45" s="3" t="s">
        <v>97</v>
      </c>
      <c r="L45" s="3">
        <v>1985</v>
      </c>
      <c r="M45" s="20" t="s">
        <v>98</v>
      </c>
      <c r="N45" s="3">
        <v>10</v>
      </c>
      <c r="O45" s="3">
        <v>10</v>
      </c>
      <c r="P45" s="3">
        <v>1995</v>
      </c>
      <c r="Q45" s="3">
        <v>39</v>
      </c>
      <c r="R45" s="3"/>
      <c r="S45" s="3"/>
      <c r="T45" s="3"/>
      <c r="U45" s="42"/>
      <c r="V45" s="42"/>
      <c r="W45" s="42"/>
      <c r="X45" s="42"/>
      <c r="Y45" s="42"/>
      <c r="Z45" s="42"/>
    </row>
    <row r="46" spans="1:26" ht="35.25" customHeight="1">
      <c r="A46" s="38">
        <v>17</v>
      </c>
      <c r="B46" s="168" t="s">
        <v>25</v>
      </c>
      <c r="C46" s="168">
        <v>1000</v>
      </c>
      <c r="D46" s="171">
        <f>$C$113</f>
        <v>5996.1056369999997</v>
      </c>
      <c r="E46" s="168">
        <v>0.2</v>
      </c>
      <c r="F46" s="169">
        <f t="shared" ref="F46" si="7">ROUNDUP(D46*E46/C46,0)</f>
        <v>2</v>
      </c>
      <c r="G46" s="169">
        <v>2</v>
      </c>
      <c r="H46" s="170">
        <f>G46-F46</f>
        <v>0</v>
      </c>
      <c r="I46" s="164">
        <f t="shared" si="3"/>
        <v>32</v>
      </c>
      <c r="J46" s="164" t="s">
        <v>102</v>
      </c>
      <c r="K46" s="164" t="s">
        <v>103</v>
      </c>
      <c r="L46" s="164">
        <v>1996</v>
      </c>
      <c r="M46" s="165" t="s">
        <v>104</v>
      </c>
      <c r="N46" s="164">
        <v>7</v>
      </c>
      <c r="O46" s="164">
        <v>10</v>
      </c>
      <c r="P46" s="164">
        <v>2006</v>
      </c>
      <c r="Q46" s="164">
        <v>28</v>
      </c>
      <c r="R46" s="164" t="s">
        <v>366</v>
      </c>
      <c r="S46" s="164" t="s">
        <v>367</v>
      </c>
      <c r="T46" s="164" t="s">
        <v>366</v>
      </c>
      <c r="U46" s="172"/>
      <c r="V46" s="167"/>
      <c r="W46" s="167"/>
      <c r="X46" s="173"/>
      <c r="Y46" s="167"/>
      <c r="Z46" s="167"/>
    </row>
    <row r="47" spans="1:26" ht="47.25" outlineLevel="1">
      <c r="A47" s="91"/>
      <c r="B47" s="16"/>
      <c r="C47" s="16"/>
      <c r="D47" s="22"/>
      <c r="E47" s="16"/>
      <c r="F47" s="33"/>
      <c r="G47" s="33"/>
      <c r="H47" s="34"/>
      <c r="I47" s="3">
        <f t="shared" si="3"/>
        <v>33</v>
      </c>
      <c r="J47" s="3" t="s">
        <v>105</v>
      </c>
      <c r="K47" s="3" t="s">
        <v>106</v>
      </c>
      <c r="L47" s="3">
        <v>2011</v>
      </c>
      <c r="M47" s="20" t="s">
        <v>107</v>
      </c>
      <c r="N47" s="3">
        <v>7</v>
      </c>
      <c r="O47" s="3">
        <v>10</v>
      </c>
      <c r="P47" s="3">
        <v>2021</v>
      </c>
      <c r="Q47" s="3">
        <v>13</v>
      </c>
      <c r="R47" s="3"/>
      <c r="S47" s="3"/>
      <c r="T47" s="3"/>
      <c r="U47" s="114"/>
      <c r="V47" s="42"/>
      <c r="W47" s="42"/>
      <c r="X47" s="42"/>
      <c r="Y47" s="42"/>
      <c r="Z47" s="42"/>
    </row>
    <row r="48" spans="1:26" ht="31.5">
      <c r="A48" s="39">
        <v>18</v>
      </c>
      <c r="B48" s="92" t="s">
        <v>318</v>
      </c>
      <c r="C48" s="92">
        <v>1000</v>
      </c>
      <c r="D48" s="23">
        <f>$C$112</f>
        <v>0</v>
      </c>
      <c r="E48" s="92">
        <v>2.4</v>
      </c>
      <c r="F48" s="35">
        <f t="shared" ref="F48:F49" si="8">ROUNDUP(D48*E48/C48,0)</f>
        <v>0</v>
      </c>
      <c r="G48" s="35">
        <v>0</v>
      </c>
      <c r="H48" s="35">
        <f>G48-F48</f>
        <v>0</v>
      </c>
      <c r="I48" s="3"/>
      <c r="J48" s="10"/>
      <c r="K48" s="10"/>
      <c r="L48" s="10"/>
      <c r="M48" s="10"/>
      <c r="N48" s="10"/>
      <c r="O48" s="10"/>
      <c r="P48" s="10"/>
      <c r="Q48" s="10"/>
      <c r="R48" s="3"/>
      <c r="S48" s="3"/>
      <c r="T48" s="10"/>
      <c r="U48" s="114"/>
      <c r="V48" s="42"/>
      <c r="W48" s="42"/>
      <c r="X48" s="42"/>
      <c r="Y48" s="42"/>
      <c r="Z48" s="42"/>
    </row>
    <row r="49" spans="1:26" ht="31.5">
      <c r="A49" s="38">
        <v>19</v>
      </c>
      <c r="B49" s="15" t="s">
        <v>26</v>
      </c>
      <c r="C49" s="15">
        <v>1000</v>
      </c>
      <c r="D49" s="21">
        <f>$C$113</f>
        <v>5996.1056369999997</v>
      </c>
      <c r="E49" s="15">
        <v>1.1000000000000001</v>
      </c>
      <c r="F49" s="31">
        <f t="shared" si="8"/>
        <v>7</v>
      </c>
      <c r="G49" s="31">
        <v>3</v>
      </c>
      <c r="H49" s="32">
        <f>G49-F49</f>
        <v>-4</v>
      </c>
      <c r="I49" s="3">
        <f>I47+1</f>
        <v>34</v>
      </c>
      <c r="J49" s="3" t="s">
        <v>123</v>
      </c>
      <c r="K49" s="3" t="s">
        <v>124</v>
      </c>
      <c r="L49" s="3">
        <v>1993</v>
      </c>
      <c r="M49" s="20" t="s">
        <v>125</v>
      </c>
      <c r="N49" s="3">
        <v>10</v>
      </c>
      <c r="O49" s="3">
        <v>10</v>
      </c>
      <c r="P49" s="3">
        <v>2003</v>
      </c>
      <c r="Q49" s="3">
        <v>31</v>
      </c>
      <c r="R49" s="3"/>
      <c r="S49" s="3"/>
      <c r="T49" s="3"/>
      <c r="U49" s="114"/>
      <c r="V49" s="42"/>
      <c r="W49" s="42"/>
      <c r="X49" s="42"/>
      <c r="Y49" s="42"/>
      <c r="Z49" s="42"/>
    </row>
    <row r="50" spans="1:26" ht="31.5" outlineLevel="1">
      <c r="A50" s="39"/>
      <c r="B50" s="14"/>
      <c r="C50" s="14"/>
      <c r="D50" s="24"/>
      <c r="E50" s="14"/>
      <c r="F50" s="37"/>
      <c r="G50" s="37"/>
      <c r="H50" s="35"/>
      <c r="I50" s="3">
        <f t="shared" si="3"/>
        <v>35</v>
      </c>
      <c r="J50" s="3" t="s">
        <v>126</v>
      </c>
      <c r="K50" s="3" t="s">
        <v>127</v>
      </c>
      <c r="L50" s="3">
        <v>2019</v>
      </c>
      <c r="M50" s="20" t="s">
        <v>128</v>
      </c>
      <c r="N50" s="3">
        <v>10</v>
      </c>
      <c r="O50" s="3">
        <v>10</v>
      </c>
      <c r="P50" s="3">
        <v>2029</v>
      </c>
      <c r="Q50" s="3">
        <v>5</v>
      </c>
      <c r="R50" s="3"/>
      <c r="S50" s="3"/>
      <c r="T50" s="3"/>
      <c r="U50" s="114"/>
      <c r="V50" s="42"/>
      <c r="W50" s="42"/>
      <c r="X50" s="42"/>
      <c r="Y50" s="42"/>
      <c r="Z50" s="42"/>
    </row>
    <row r="51" spans="1:26" ht="50.25" customHeight="1" outlineLevel="1">
      <c r="A51" s="39"/>
      <c r="B51" s="14"/>
      <c r="C51" s="14"/>
      <c r="D51" s="24"/>
      <c r="E51" s="14"/>
      <c r="F51" s="37"/>
      <c r="G51" s="37"/>
      <c r="H51" s="35"/>
      <c r="I51" s="3">
        <f t="shared" si="3"/>
        <v>36</v>
      </c>
      <c r="J51" s="3" t="s">
        <v>129</v>
      </c>
      <c r="K51" s="3" t="s">
        <v>130</v>
      </c>
      <c r="L51" s="3">
        <v>2015</v>
      </c>
      <c r="M51" s="20" t="s">
        <v>131</v>
      </c>
      <c r="N51" s="3">
        <v>5</v>
      </c>
      <c r="O51" s="3">
        <v>10</v>
      </c>
      <c r="P51" s="3">
        <v>2025</v>
      </c>
      <c r="Q51" s="3">
        <v>9</v>
      </c>
      <c r="R51" s="3"/>
      <c r="S51" s="3"/>
      <c r="T51" s="3"/>
      <c r="U51" s="114"/>
      <c r="V51" s="42"/>
      <c r="W51" s="42"/>
      <c r="X51" s="42"/>
      <c r="Y51" s="42"/>
      <c r="Z51" s="42"/>
    </row>
    <row r="52" spans="1:26" ht="32.25" customHeight="1">
      <c r="A52" s="38">
        <v>20</v>
      </c>
      <c r="B52" s="15" t="s">
        <v>27</v>
      </c>
      <c r="C52" s="15">
        <v>1000</v>
      </c>
      <c r="D52" s="21">
        <f>$C$113</f>
        <v>5996.1056369999997</v>
      </c>
      <c r="E52" s="15">
        <v>1.1000000000000001</v>
      </c>
      <c r="F52" s="31">
        <f t="shared" ref="F52" si="9">ROUNDUP(D52*E52/C52,0)</f>
        <v>7</v>
      </c>
      <c r="G52" s="31">
        <v>4</v>
      </c>
      <c r="H52" s="32">
        <f>G52-F52</f>
        <v>-3</v>
      </c>
      <c r="I52" s="3">
        <f t="shared" si="3"/>
        <v>37</v>
      </c>
      <c r="J52" s="3" t="s">
        <v>153</v>
      </c>
      <c r="K52" s="3" t="s">
        <v>156</v>
      </c>
      <c r="L52" s="3">
        <v>1990</v>
      </c>
      <c r="M52" s="20" t="s">
        <v>159</v>
      </c>
      <c r="N52" s="3">
        <v>10</v>
      </c>
      <c r="O52" s="3">
        <v>10</v>
      </c>
      <c r="P52" s="3">
        <v>2000</v>
      </c>
      <c r="Q52" s="3">
        <v>34</v>
      </c>
      <c r="R52" s="3"/>
      <c r="S52" s="3"/>
      <c r="T52" s="10"/>
      <c r="U52" s="114"/>
      <c r="V52" s="42"/>
      <c r="W52" s="42"/>
      <c r="X52" s="42"/>
      <c r="Y52" s="42"/>
      <c r="Z52" s="42"/>
    </row>
    <row r="53" spans="1:26" ht="16.5" customHeight="1" outlineLevel="1">
      <c r="A53" s="39"/>
      <c r="B53" s="14"/>
      <c r="C53" s="14"/>
      <c r="D53" s="24"/>
      <c r="E53" s="14"/>
      <c r="F53" s="37"/>
      <c r="G53" s="37"/>
      <c r="H53" s="35"/>
      <c r="I53" s="3">
        <f t="shared" si="3"/>
        <v>38</v>
      </c>
      <c r="J53" s="10" t="s">
        <v>157</v>
      </c>
      <c r="K53" s="10" t="s">
        <v>158</v>
      </c>
      <c r="L53" s="3">
        <v>2009</v>
      </c>
      <c r="M53" s="20" t="s">
        <v>161</v>
      </c>
      <c r="N53" s="3">
        <v>10</v>
      </c>
      <c r="O53" s="3">
        <v>10</v>
      </c>
      <c r="P53" s="3">
        <v>2019</v>
      </c>
      <c r="Q53" s="3">
        <v>15</v>
      </c>
      <c r="R53" s="3"/>
      <c r="S53" s="3"/>
      <c r="T53" s="10"/>
      <c r="U53" s="114"/>
      <c r="V53" s="42"/>
      <c r="W53" s="42"/>
      <c r="X53" s="42"/>
      <c r="Y53" s="42"/>
      <c r="Z53" s="42"/>
    </row>
    <row r="54" spans="1:26" ht="31.5" outlineLevel="1">
      <c r="A54" s="39"/>
      <c r="B54" s="14"/>
      <c r="C54" s="14"/>
      <c r="D54" s="24"/>
      <c r="E54" s="14"/>
      <c r="F54" s="37"/>
      <c r="G54" s="37"/>
      <c r="H54" s="35"/>
      <c r="I54" s="3">
        <f t="shared" si="3"/>
        <v>39</v>
      </c>
      <c r="J54" s="3" t="s">
        <v>154</v>
      </c>
      <c r="K54" s="3" t="s">
        <v>155</v>
      </c>
      <c r="L54" s="3">
        <v>1988</v>
      </c>
      <c r="M54" s="20" t="s">
        <v>160</v>
      </c>
      <c r="N54" s="3">
        <v>10</v>
      </c>
      <c r="O54" s="3">
        <v>7</v>
      </c>
      <c r="P54" s="3">
        <v>1995</v>
      </c>
      <c r="Q54" s="3">
        <v>36</v>
      </c>
      <c r="R54" s="3"/>
      <c r="S54" s="3"/>
      <c r="T54" s="10"/>
      <c r="U54" s="114"/>
      <c r="V54" s="42"/>
      <c r="W54" s="42"/>
      <c r="X54" s="42"/>
      <c r="Y54" s="42"/>
      <c r="Z54" s="42"/>
    </row>
    <row r="55" spans="1:26" ht="50.25" customHeight="1" outlineLevel="1">
      <c r="A55" s="39"/>
      <c r="B55" s="14"/>
      <c r="C55" s="14"/>
      <c r="D55" s="24"/>
      <c r="E55" s="14"/>
      <c r="F55" s="37"/>
      <c r="G55" s="37"/>
      <c r="H55" s="35"/>
      <c r="I55" s="3">
        <f t="shared" si="3"/>
        <v>40</v>
      </c>
      <c r="J55" s="3" t="s">
        <v>162</v>
      </c>
      <c r="K55" s="3" t="s">
        <v>163</v>
      </c>
      <c r="L55" s="3">
        <v>2011</v>
      </c>
      <c r="M55" s="20" t="s">
        <v>164</v>
      </c>
      <c r="N55" s="3">
        <v>15</v>
      </c>
      <c r="O55" s="3">
        <v>10</v>
      </c>
      <c r="P55" s="3">
        <v>2021</v>
      </c>
      <c r="Q55" s="3">
        <v>13</v>
      </c>
      <c r="R55" s="3"/>
      <c r="S55" s="3"/>
      <c r="T55" s="10"/>
      <c r="U55" s="114"/>
      <c r="V55" s="42"/>
      <c r="W55" s="42"/>
      <c r="X55" s="42"/>
      <c r="Y55" s="42"/>
      <c r="Z55" s="42"/>
    </row>
    <row r="56" spans="1:26" ht="48.75" customHeight="1">
      <c r="A56" s="38">
        <v>21</v>
      </c>
      <c r="B56" s="15" t="s">
        <v>28</v>
      </c>
      <c r="C56" s="15">
        <v>1000</v>
      </c>
      <c r="D56" s="21">
        <f>$C$113</f>
        <v>5996.1056369999997</v>
      </c>
      <c r="E56" s="15">
        <v>0.6</v>
      </c>
      <c r="F56" s="31">
        <f t="shared" ref="F56" si="10">ROUNDUP(D56*E56/C56,0)</f>
        <v>4</v>
      </c>
      <c r="G56" s="31">
        <v>2</v>
      </c>
      <c r="H56" s="32">
        <f>G56-F56</f>
        <v>-2</v>
      </c>
      <c r="I56" s="3">
        <f t="shared" si="3"/>
        <v>41</v>
      </c>
      <c r="J56" s="3" t="s">
        <v>114</v>
      </c>
      <c r="K56" s="3" t="s">
        <v>115</v>
      </c>
      <c r="L56" s="3">
        <v>2008</v>
      </c>
      <c r="M56" s="20" t="s">
        <v>119</v>
      </c>
      <c r="N56" s="3">
        <v>10</v>
      </c>
      <c r="O56" s="3">
        <v>10</v>
      </c>
      <c r="P56" s="3">
        <v>2018</v>
      </c>
      <c r="Q56" s="3">
        <v>16</v>
      </c>
      <c r="R56" s="3"/>
      <c r="S56" s="3"/>
      <c r="T56" s="3"/>
      <c r="U56" s="114"/>
      <c r="V56" s="42"/>
      <c r="W56" s="42"/>
      <c r="X56" s="42"/>
      <c r="Y56" s="42"/>
      <c r="Z56" s="42"/>
    </row>
    <row r="57" spans="1:26" ht="47.25" outlineLevel="1">
      <c r="A57" s="91"/>
      <c r="B57" s="16"/>
      <c r="C57" s="16"/>
      <c r="D57" s="22"/>
      <c r="E57" s="16"/>
      <c r="F57" s="33"/>
      <c r="G57" s="33"/>
      <c r="H57" s="34"/>
      <c r="I57" s="3">
        <f t="shared" si="3"/>
        <v>42</v>
      </c>
      <c r="J57" s="3" t="s">
        <v>116</v>
      </c>
      <c r="K57" s="3" t="s">
        <v>117</v>
      </c>
      <c r="L57" s="3">
        <v>2020</v>
      </c>
      <c r="M57" s="20" t="s">
        <v>118</v>
      </c>
      <c r="N57" s="3">
        <v>7</v>
      </c>
      <c r="O57" s="3">
        <v>10</v>
      </c>
      <c r="P57" s="3">
        <v>2030</v>
      </c>
      <c r="Q57" s="3">
        <v>4</v>
      </c>
      <c r="R57" s="3"/>
      <c r="S57" s="3"/>
      <c r="T57" s="3"/>
      <c r="U57" s="114"/>
      <c r="V57" s="42"/>
      <c r="W57" s="42"/>
      <c r="X57" s="42"/>
      <c r="Y57" s="42"/>
      <c r="Z57" s="42"/>
    </row>
    <row r="58" spans="1:26" ht="31.5">
      <c r="A58" s="91">
        <v>22</v>
      </c>
      <c r="B58" s="94" t="s">
        <v>29</v>
      </c>
      <c r="C58" s="94">
        <v>1000</v>
      </c>
      <c r="D58" s="25">
        <f>$C$100</f>
        <v>1782.6048999999998</v>
      </c>
      <c r="E58" s="94">
        <v>1.3</v>
      </c>
      <c r="F58" s="34">
        <f t="shared" ref="F58:F63" si="11">ROUNDUP(D58*E58/C58,0)</f>
        <v>3</v>
      </c>
      <c r="G58" s="34">
        <v>0</v>
      </c>
      <c r="H58" s="34">
        <f t="shared" ref="H58:H63" si="12">G58-F58</f>
        <v>-3</v>
      </c>
      <c r="I58" s="3"/>
      <c r="J58" s="10"/>
      <c r="K58" s="10"/>
      <c r="L58" s="10"/>
      <c r="M58" s="10"/>
      <c r="N58" s="10"/>
      <c r="O58" s="10"/>
      <c r="P58" s="10"/>
      <c r="Q58" s="10"/>
      <c r="R58" s="3"/>
      <c r="S58" s="3"/>
      <c r="T58" s="10"/>
      <c r="U58" s="114"/>
      <c r="V58" s="42"/>
      <c r="W58" s="42"/>
      <c r="X58" s="42"/>
      <c r="Y58" s="42"/>
      <c r="Z58" s="42"/>
    </row>
    <row r="59" spans="1:26" ht="47.25">
      <c r="A59" s="11">
        <v>23</v>
      </c>
      <c r="B59" s="10" t="s">
        <v>30</v>
      </c>
      <c r="C59" s="10">
        <v>1000</v>
      </c>
      <c r="D59" s="26">
        <f>$C$113</f>
        <v>5996.1056369999997</v>
      </c>
      <c r="E59" s="10">
        <v>0.35</v>
      </c>
      <c r="F59" s="36">
        <f t="shared" si="11"/>
        <v>3</v>
      </c>
      <c r="G59" s="36">
        <v>1</v>
      </c>
      <c r="H59" s="36">
        <f t="shared" si="12"/>
        <v>-2</v>
      </c>
      <c r="I59" s="3">
        <f>I57+1</f>
        <v>43</v>
      </c>
      <c r="J59" s="3" t="s">
        <v>135</v>
      </c>
      <c r="K59" s="3" t="s">
        <v>136</v>
      </c>
      <c r="L59" s="3">
        <v>1985</v>
      </c>
      <c r="M59" s="20" t="s">
        <v>137</v>
      </c>
      <c r="N59" s="3">
        <v>7</v>
      </c>
      <c r="O59" s="3">
        <v>10</v>
      </c>
      <c r="P59" s="3">
        <v>1995</v>
      </c>
      <c r="Q59" s="3">
        <v>39</v>
      </c>
      <c r="R59" s="3"/>
      <c r="S59" s="3"/>
      <c r="T59" s="3"/>
      <c r="U59" s="114"/>
      <c r="V59" s="42"/>
      <c r="W59" s="42"/>
      <c r="X59" s="42"/>
      <c r="Y59" s="42"/>
      <c r="Z59" s="42"/>
    </row>
    <row r="60" spans="1:26" ht="157.5">
      <c r="A60" s="11">
        <v>24</v>
      </c>
      <c r="B60" s="10" t="s">
        <v>31</v>
      </c>
      <c r="C60" s="10">
        <v>1000</v>
      </c>
      <c r="D60" s="26">
        <f>$C$100</f>
        <v>1782.6048999999998</v>
      </c>
      <c r="E60" s="10">
        <v>1.3</v>
      </c>
      <c r="F60" s="36">
        <f t="shared" si="11"/>
        <v>3</v>
      </c>
      <c r="G60" s="36">
        <v>1</v>
      </c>
      <c r="H60" s="36">
        <f t="shared" si="12"/>
        <v>-2</v>
      </c>
      <c r="I60" s="3">
        <f t="shared" si="3"/>
        <v>44</v>
      </c>
      <c r="J60" s="3" t="s">
        <v>138</v>
      </c>
      <c r="K60" s="3" t="s">
        <v>139</v>
      </c>
      <c r="L60" s="3">
        <v>2019</v>
      </c>
      <c r="M60" s="20" t="s">
        <v>140</v>
      </c>
      <c r="N60" s="3">
        <v>2</v>
      </c>
      <c r="O60" s="3">
        <v>5</v>
      </c>
      <c r="P60" s="3">
        <v>2024</v>
      </c>
      <c r="Q60" s="3">
        <v>5</v>
      </c>
      <c r="R60" s="3"/>
      <c r="S60" s="3"/>
      <c r="T60" s="10"/>
      <c r="U60" s="114"/>
      <c r="V60" s="42"/>
      <c r="W60" s="42"/>
      <c r="X60" s="42"/>
      <c r="Y60" s="42"/>
      <c r="Z60" s="42"/>
    </row>
    <row r="61" spans="1:26" ht="47.25">
      <c r="A61" s="11">
        <v>25</v>
      </c>
      <c r="B61" s="10" t="s">
        <v>32</v>
      </c>
      <c r="C61" s="10">
        <v>1000</v>
      </c>
      <c r="D61" s="26">
        <f>$C$100</f>
        <v>1782.6048999999998</v>
      </c>
      <c r="E61" s="10">
        <v>0.15</v>
      </c>
      <c r="F61" s="36">
        <f t="shared" si="11"/>
        <v>1</v>
      </c>
      <c r="G61" s="36"/>
      <c r="H61" s="36">
        <f t="shared" si="12"/>
        <v>-1</v>
      </c>
      <c r="I61" s="3"/>
      <c r="J61" s="10"/>
      <c r="K61" s="10"/>
      <c r="L61" s="10"/>
      <c r="M61" s="10"/>
      <c r="N61" s="10"/>
      <c r="O61" s="10"/>
      <c r="P61" s="10"/>
      <c r="Q61" s="10"/>
      <c r="R61" s="3"/>
      <c r="S61" s="3"/>
      <c r="T61" s="10"/>
      <c r="U61" s="114"/>
      <c r="V61" s="42"/>
      <c r="W61" s="42"/>
      <c r="X61" s="42"/>
      <c r="Y61" s="42"/>
      <c r="Z61" s="42"/>
    </row>
    <row r="62" spans="1:26">
      <c r="A62" s="38">
        <v>26</v>
      </c>
      <c r="B62" s="90" t="s">
        <v>33</v>
      </c>
      <c r="C62" s="90">
        <v>1000</v>
      </c>
      <c r="D62" s="27">
        <f>$C$101</f>
        <v>259.60073699999998</v>
      </c>
      <c r="E62" s="90">
        <v>1.3</v>
      </c>
      <c r="F62" s="32">
        <f t="shared" si="11"/>
        <v>1</v>
      </c>
      <c r="G62" s="32"/>
      <c r="H62" s="32">
        <f t="shared" si="12"/>
        <v>-1</v>
      </c>
      <c r="I62" s="3"/>
      <c r="J62" s="10"/>
      <c r="K62" s="10"/>
      <c r="L62" s="10"/>
      <c r="M62" s="10"/>
      <c r="N62" s="10"/>
      <c r="O62" s="10"/>
      <c r="P62" s="10"/>
      <c r="Q62" s="10"/>
      <c r="R62" s="3"/>
      <c r="S62" s="3"/>
      <c r="T62" s="10"/>
      <c r="U62" s="114"/>
      <c r="V62" s="42"/>
      <c r="W62" s="42"/>
      <c r="X62" s="42"/>
      <c r="Y62" s="42"/>
      <c r="Z62" s="42"/>
    </row>
    <row r="63" spans="1:26" ht="94.5">
      <c r="A63" s="38">
        <v>27</v>
      </c>
      <c r="B63" s="15" t="s">
        <v>34</v>
      </c>
      <c r="C63" s="15">
        <v>1000</v>
      </c>
      <c r="D63" s="21">
        <f>$C$113</f>
        <v>5996.1056369999997</v>
      </c>
      <c r="E63" s="15">
        <v>0.2</v>
      </c>
      <c r="F63" s="31">
        <f t="shared" si="11"/>
        <v>2</v>
      </c>
      <c r="G63" s="31">
        <v>2</v>
      </c>
      <c r="H63" s="32">
        <f t="shared" si="12"/>
        <v>0</v>
      </c>
      <c r="I63" s="3">
        <f>I60+1</f>
        <v>45</v>
      </c>
      <c r="J63" s="3" t="s">
        <v>141</v>
      </c>
      <c r="K63" s="3" t="s">
        <v>143</v>
      </c>
      <c r="L63" s="3">
        <v>1987</v>
      </c>
      <c r="M63" s="20" t="s">
        <v>145</v>
      </c>
      <c r="N63" s="3" t="s">
        <v>55</v>
      </c>
      <c r="O63" s="20" t="s">
        <v>146</v>
      </c>
      <c r="P63" s="3">
        <v>1997</v>
      </c>
      <c r="Q63" s="3">
        <v>37</v>
      </c>
      <c r="R63" s="3"/>
      <c r="S63" s="3"/>
      <c r="T63" s="3"/>
      <c r="U63" s="114"/>
      <c r="V63" s="42"/>
      <c r="W63" s="42"/>
      <c r="X63" s="42"/>
      <c r="Y63" s="42"/>
      <c r="Z63" s="42"/>
    </row>
    <row r="64" spans="1:26" ht="94.5">
      <c r="A64" s="91"/>
      <c r="B64" s="16"/>
      <c r="C64" s="16"/>
      <c r="D64" s="22"/>
      <c r="E64" s="16"/>
      <c r="F64" s="33"/>
      <c r="G64" s="33"/>
      <c r="H64" s="34"/>
      <c r="I64" s="3">
        <f t="shared" si="3"/>
        <v>46</v>
      </c>
      <c r="J64" s="3" t="s">
        <v>142</v>
      </c>
      <c r="K64" s="3" t="s">
        <v>144</v>
      </c>
      <c r="L64" s="3">
        <v>1989</v>
      </c>
      <c r="M64" s="20" t="s">
        <v>145</v>
      </c>
      <c r="N64" s="3" t="s">
        <v>55</v>
      </c>
      <c r="O64" s="20" t="s">
        <v>146</v>
      </c>
      <c r="P64" s="3">
        <v>1999</v>
      </c>
      <c r="Q64" s="3">
        <v>35</v>
      </c>
      <c r="R64" s="3"/>
      <c r="S64" s="3"/>
      <c r="T64" s="3"/>
      <c r="U64" s="114"/>
      <c r="V64" s="42"/>
      <c r="W64" s="42"/>
      <c r="X64" s="42"/>
      <c r="Y64" s="42"/>
      <c r="Z64" s="42"/>
    </row>
    <row r="65" spans="1:26" ht="31.5">
      <c r="A65" s="91">
        <v>28</v>
      </c>
      <c r="B65" s="94" t="s">
        <v>35</v>
      </c>
      <c r="C65" s="94">
        <v>1000</v>
      </c>
      <c r="D65" s="25">
        <f>$C$113</f>
        <v>5996.1056369999997</v>
      </c>
      <c r="E65" s="94">
        <v>1.2</v>
      </c>
      <c r="F65" s="34">
        <f t="shared" ref="F65:F69" si="13">ROUNDUP(D65*E65/C65,0)</f>
        <v>8</v>
      </c>
      <c r="G65" s="34">
        <v>0</v>
      </c>
      <c r="H65" s="34">
        <f t="shared" ref="H65:H69" si="14">G65-F65</f>
        <v>-8</v>
      </c>
      <c r="I65" s="3"/>
      <c r="J65" s="10"/>
      <c r="K65" s="10"/>
      <c r="L65" s="10"/>
      <c r="M65" s="10"/>
      <c r="N65" s="10"/>
      <c r="O65" s="10"/>
      <c r="P65" s="10"/>
      <c r="Q65" s="10"/>
      <c r="R65" s="3"/>
      <c r="S65" s="3"/>
      <c r="T65" s="10"/>
      <c r="U65" s="114"/>
      <c r="V65" s="42"/>
      <c r="W65" s="42"/>
      <c r="X65" s="42"/>
      <c r="Y65" s="42"/>
      <c r="Z65" s="42"/>
    </row>
    <row r="66" spans="1:26" ht="53.25" customHeight="1">
      <c r="A66" s="11">
        <v>29</v>
      </c>
      <c r="B66" s="10" t="s">
        <v>36</v>
      </c>
      <c r="C66" s="10">
        <v>1000</v>
      </c>
      <c r="D66" s="26">
        <f>$C$100</f>
        <v>1782.6048999999998</v>
      </c>
      <c r="E66" s="10">
        <v>1</v>
      </c>
      <c r="F66" s="36">
        <f t="shared" si="13"/>
        <v>2</v>
      </c>
      <c r="G66" s="36">
        <v>0</v>
      </c>
      <c r="H66" s="36">
        <f t="shared" si="14"/>
        <v>-2</v>
      </c>
      <c r="I66" s="3"/>
      <c r="J66" s="10"/>
      <c r="K66" s="10"/>
      <c r="L66" s="10"/>
      <c r="M66" s="10"/>
      <c r="N66" s="10"/>
      <c r="O66" s="10"/>
      <c r="P66" s="10"/>
      <c r="Q66" s="10"/>
      <c r="R66" s="3"/>
      <c r="S66" s="3"/>
      <c r="T66" s="10"/>
      <c r="U66" s="114"/>
      <c r="V66" s="42"/>
      <c r="W66" s="42"/>
      <c r="X66" s="42"/>
      <c r="Y66" s="42"/>
      <c r="Z66" s="42"/>
    </row>
    <row r="67" spans="1:26" ht="31.5">
      <c r="A67" s="11">
        <v>30</v>
      </c>
      <c r="B67" s="10" t="s">
        <v>37</v>
      </c>
      <c r="C67" s="10">
        <v>1000</v>
      </c>
      <c r="D67" s="26">
        <f>$C$101</f>
        <v>259.60073699999998</v>
      </c>
      <c r="E67" s="10">
        <v>2.5</v>
      </c>
      <c r="F67" s="36">
        <f t="shared" si="13"/>
        <v>1</v>
      </c>
      <c r="G67" s="36">
        <v>0</v>
      </c>
      <c r="H67" s="36">
        <f t="shared" si="14"/>
        <v>-1</v>
      </c>
      <c r="I67" s="3"/>
      <c r="J67" s="10"/>
      <c r="K67" s="10"/>
      <c r="L67" s="10"/>
      <c r="M67" s="10"/>
      <c r="N67" s="10"/>
      <c r="O67" s="10"/>
      <c r="P67" s="10"/>
      <c r="Q67" s="10"/>
      <c r="R67" s="3"/>
      <c r="S67" s="3"/>
      <c r="T67" s="10"/>
      <c r="U67" s="114"/>
      <c r="V67" s="42"/>
      <c r="W67" s="42"/>
      <c r="X67" s="42"/>
      <c r="Y67" s="42"/>
      <c r="Z67" s="42"/>
    </row>
    <row r="68" spans="1:26" ht="31.5">
      <c r="A68" s="11">
        <v>31</v>
      </c>
      <c r="B68" s="10" t="s">
        <v>38</v>
      </c>
      <c r="C68" s="10">
        <v>1000</v>
      </c>
      <c r="D68" s="26">
        <f>$C$113</f>
        <v>5996.1056369999997</v>
      </c>
      <c r="E68" s="10">
        <v>0.1</v>
      </c>
      <c r="F68" s="36">
        <f t="shared" si="13"/>
        <v>1</v>
      </c>
      <c r="G68" s="36">
        <v>0</v>
      </c>
      <c r="H68" s="36">
        <f t="shared" si="14"/>
        <v>-1</v>
      </c>
      <c r="I68" s="3"/>
      <c r="J68" s="10"/>
      <c r="K68" s="10"/>
      <c r="L68" s="10"/>
      <c r="M68" s="10"/>
      <c r="N68" s="10"/>
      <c r="O68" s="10"/>
      <c r="P68" s="10"/>
      <c r="Q68" s="10"/>
      <c r="R68" s="3"/>
      <c r="S68" s="3"/>
      <c r="T68" s="10"/>
      <c r="U68" s="114"/>
      <c r="V68" s="42"/>
      <c r="W68" s="42"/>
      <c r="X68" s="42"/>
      <c r="Y68" s="42"/>
      <c r="Z68" s="42"/>
    </row>
    <row r="69" spans="1:26" ht="57.75" customHeight="1">
      <c r="A69" s="11">
        <v>32</v>
      </c>
      <c r="B69" s="10" t="s">
        <v>39</v>
      </c>
      <c r="C69" s="10">
        <v>1000</v>
      </c>
      <c r="D69" s="26">
        <f>$C$100</f>
        <v>1782.6048999999998</v>
      </c>
      <c r="E69" s="10">
        <v>0.8</v>
      </c>
      <c r="F69" s="36">
        <f t="shared" si="13"/>
        <v>2</v>
      </c>
      <c r="G69" s="36">
        <v>0</v>
      </c>
      <c r="H69" s="36">
        <f t="shared" si="14"/>
        <v>-2</v>
      </c>
      <c r="I69" s="3"/>
      <c r="J69" s="10"/>
      <c r="K69" s="10"/>
      <c r="L69" s="10"/>
      <c r="M69" s="10"/>
      <c r="N69" s="10"/>
      <c r="O69" s="10"/>
      <c r="P69" s="10"/>
      <c r="Q69" s="10"/>
      <c r="R69" s="3"/>
      <c r="S69" s="3"/>
      <c r="T69" s="10"/>
      <c r="U69" s="114"/>
      <c r="V69" s="42"/>
      <c r="W69" s="42"/>
      <c r="X69" s="42"/>
      <c r="Y69" s="42"/>
      <c r="Z69" s="42"/>
    </row>
    <row r="70" spans="1:26" ht="51" customHeight="1">
      <c r="A70" s="38">
        <v>33</v>
      </c>
      <c r="B70" s="90" t="s">
        <v>57</v>
      </c>
      <c r="C70" s="106"/>
      <c r="D70" s="29"/>
      <c r="E70" s="29"/>
      <c r="F70" s="90"/>
      <c r="G70" s="32">
        <v>4</v>
      </c>
      <c r="H70" s="29"/>
      <c r="I70" s="103">
        <f>I64+1</f>
        <v>47</v>
      </c>
      <c r="J70" s="65" t="s">
        <v>173</v>
      </c>
      <c r="K70" s="3" t="s">
        <v>174</v>
      </c>
      <c r="L70" s="3">
        <v>2014</v>
      </c>
      <c r="M70" s="20" t="s">
        <v>175</v>
      </c>
      <c r="N70" s="3">
        <v>5</v>
      </c>
      <c r="O70" s="3">
        <v>10</v>
      </c>
      <c r="P70" s="3">
        <v>2024</v>
      </c>
      <c r="Q70" s="3">
        <v>10</v>
      </c>
      <c r="R70" s="11"/>
      <c r="S70" s="3"/>
      <c r="T70" s="2" t="s">
        <v>55</v>
      </c>
      <c r="U70" s="42"/>
      <c r="V70" s="42"/>
      <c r="W70" s="42"/>
      <c r="X70" s="42"/>
      <c r="Y70" s="42"/>
      <c r="Z70" s="42"/>
    </row>
    <row r="71" spans="1:26" ht="48.75" customHeight="1" outlineLevel="1">
      <c r="A71" s="109"/>
      <c r="B71" s="92"/>
      <c r="C71" s="101"/>
      <c r="D71" s="64"/>
      <c r="E71" s="64"/>
      <c r="F71" s="92"/>
      <c r="G71" s="39"/>
      <c r="H71" s="64"/>
      <c r="I71" s="96">
        <f t="shared" si="3"/>
        <v>48</v>
      </c>
      <c r="J71" s="3" t="s">
        <v>176</v>
      </c>
      <c r="K71" s="3" t="s">
        <v>177</v>
      </c>
      <c r="L71" s="3">
        <v>2008</v>
      </c>
      <c r="M71" s="20" t="s">
        <v>178</v>
      </c>
      <c r="N71" s="3">
        <v>5</v>
      </c>
      <c r="O71" s="3">
        <v>10</v>
      </c>
      <c r="P71" s="3">
        <v>2018</v>
      </c>
      <c r="Q71" s="3">
        <v>16</v>
      </c>
      <c r="R71" s="11"/>
      <c r="T71" s="2"/>
      <c r="U71" s="42"/>
      <c r="V71" s="42"/>
      <c r="W71" s="42"/>
      <c r="X71" s="42"/>
      <c r="Y71" s="42"/>
      <c r="Z71" s="42"/>
    </row>
    <row r="72" spans="1:26" ht="36.75" customHeight="1" outlineLevel="1">
      <c r="A72" s="109"/>
      <c r="B72" s="92"/>
      <c r="C72" s="101"/>
      <c r="D72" s="64"/>
      <c r="E72" s="64"/>
      <c r="F72" s="92"/>
      <c r="G72" s="39"/>
      <c r="H72" s="64"/>
      <c r="I72" s="96">
        <f t="shared" si="3"/>
        <v>49</v>
      </c>
      <c r="J72" s="3" t="s">
        <v>179</v>
      </c>
      <c r="K72" s="3" t="s">
        <v>180</v>
      </c>
      <c r="L72" s="3">
        <v>1998</v>
      </c>
      <c r="M72" s="20" t="s">
        <v>181</v>
      </c>
      <c r="N72" s="3">
        <v>5</v>
      </c>
      <c r="O72" s="3">
        <v>10</v>
      </c>
      <c r="P72" s="3">
        <v>2008</v>
      </c>
      <c r="Q72" s="3">
        <v>26</v>
      </c>
      <c r="R72" s="3"/>
      <c r="S72" s="3"/>
      <c r="T72" s="2"/>
      <c r="U72" s="42"/>
      <c r="V72" s="42"/>
      <c r="W72" s="42"/>
      <c r="X72" s="42"/>
      <c r="Y72" s="42"/>
      <c r="Z72" s="42"/>
    </row>
    <row r="73" spans="1:26" ht="48" customHeight="1" outlineLevel="1">
      <c r="A73" s="109"/>
      <c r="B73" s="92"/>
      <c r="C73" s="101"/>
      <c r="D73" s="64"/>
      <c r="E73" s="64"/>
      <c r="F73" s="92"/>
      <c r="G73" s="39"/>
      <c r="H73" s="64"/>
      <c r="I73" s="96">
        <f t="shared" si="3"/>
        <v>50</v>
      </c>
      <c r="J73" s="3" t="s">
        <v>186</v>
      </c>
      <c r="K73" s="3" t="s">
        <v>187</v>
      </c>
      <c r="L73" s="3">
        <v>2019</v>
      </c>
      <c r="M73" s="20" t="s">
        <v>188</v>
      </c>
      <c r="N73" s="3">
        <v>5</v>
      </c>
      <c r="O73" s="28" t="s">
        <v>185</v>
      </c>
      <c r="P73" s="3">
        <v>2028</v>
      </c>
      <c r="Q73" s="3">
        <v>5</v>
      </c>
      <c r="R73" s="11"/>
      <c r="S73" s="3"/>
      <c r="T73" s="2"/>
      <c r="U73" s="42"/>
      <c r="V73" s="42"/>
      <c r="W73" s="42"/>
      <c r="X73" s="42"/>
      <c r="Y73" s="42"/>
      <c r="Z73" s="42"/>
    </row>
    <row r="74" spans="1:26" ht="94.5" customHeight="1" outlineLevel="1">
      <c r="A74" s="110"/>
      <c r="B74" s="94"/>
      <c r="C74" s="107"/>
      <c r="D74" s="93"/>
      <c r="E74" s="93"/>
      <c r="F74" s="94"/>
      <c r="G74" s="91"/>
      <c r="H74" s="93"/>
      <c r="I74" s="3">
        <f t="shared" si="3"/>
        <v>51</v>
      </c>
      <c r="J74" s="3" t="s">
        <v>368</v>
      </c>
      <c r="K74" s="3" t="s">
        <v>369</v>
      </c>
      <c r="L74" s="3">
        <v>2024</v>
      </c>
      <c r="M74" s="174" t="s">
        <v>377</v>
      </c>
      <c r="N74" s="3">
        <v>5</v>
      </c>
      <c r="O74" s="20" t="s">
        <v>192</v>
      </c>
      <c r="P74" s="3">
        <v>2033</v>
      </c>
      <c r="Q74" s="3">
        <v>0</v>
      </c>
      <c r="R74" s="11"/>
      <c r="S74" s="3" t="s">
        <v>360</v>
      </c>
      <c r="T74" s="2"/>
      <c r="U74" s="42">
        <f>SUM(V74:Z74)</f>
        <v>3539078.1111111115</v>
      </c>
      <c r="V74" s="42"/>
      <c r="W74" s="42">
        <v>3539078.1111111115</v>
      </c>
      <c r="X74" s="42"/>
      <c r="Y74" s="42"/>
      <c r="Z74" s="42"/>
    </row>
    <row r="75" spans="1:26" ht="36" customHeight="1">
      <c r="A75" s="11">
        <v>35</v>
      </c>
      <c r="B75" s="10" t="s">
        <v>150</v>
      </c>
      <c r="C75" s="95"/>
      <c r="D75" s="95"/>
      <c r="E75" s="95"/>
      <c r="F75" s="10"/>
      <c r="G75" s="11">
        <v>1</v>
      </c>
      <c r="H75" s="95"/>
      <c r="I75" s="3">
        <v>52</v>
      </c>
      <c r="J75" s="3" t="s">
        <v>166</v>
      </c>
      <c r="K75" s="3" t="s">
        <v>151</v>
      </c>
      <c r="L75" s="3">
        <v>2021</v>
      </c>
      <c r="M75" s="20" t="s">
        <v>152</v>
      </c>
      <c r="N75" s="3">
        <v>6</v>
      </c>
      <c r="O75" s="3">
        <v>7</v>
      </c>
      <c r="P75" s="3">
        <v>2027</v>
      </c>
      <c r="Q75" s="3">
        <v>3</v>
      </c>
      <c r="R75" s="11"/>
      <c r="S75" s="3"/>
      <c r="T75" s="2"/>
      <c r="U75" s="42"/>
      <c r="V75" s="42"/>
      <c r="W75" s="42"/>
      <c r="X75" s="42"/>
      <c r="Y75" s="42"/>
      <c r="Z75" s="42"/>
    </row>
    <row r="76" spans="1:26" ht="33" customHeight="1">
      <c r="A76" s="38">
        <v>36</v>
      </c>
      <c r="B76" s="90" t="s">
        <v>165</v>
      </c>
      <c r="C76" s="29"/>
      <c r="D76" s="29"/>
      <c r="E76" s="29"/>
      <c r="F76" s="90"/>
      <c r="G76" s="38">
        <v>3</v>
      </c>
      <c r="H76" s="29"/>
      <c r="I76" s="103">
        <f t="shared" ref="I76:I81" si="15">I75+1</f>
        <v>53</v>
      </c>
      <c r="J76" s="65" t="s">
        <v>167</v>
      </c>
      <c r="K76" s="3" t="s">
        <v>168</v>
      </c>
      <c r="L76" s="3">
        <v>2006</v>
      </c>
      <c r="M76" s="20" t="s">
        <v>169</v>
      </c>
      <c r="N76" s="3">
        <v>10</v>
      </c>
      <c r="O76" s="3">
        <v>7</v>
      </c>
      <c r="P76" s="3">
        <v>2013</v>
      </c>
      <c r="Q76" s="3">
        <v>18</v>
      </c>
      <c r="R76" s="11"/>
      <c r="S76" s="3"/>
      <c r="T76" s="2"/>
      <c r="U76" s="42"/>
      <c r="V76" s="42"/>
      <c r="W76" s="42"/>
      <c r="X76" s="42"/>
      <c r="Y76" s="42"/>
      <c r="Z76" s="42"/>
    </row>
    <row r="77" spans="1:26" ht="35.25" customHeight="1" outlineLevel="1">
      <c r="A77" s="39"/>
      <c r="B77" s="79"/>
      <c r="C77" s="64"/>
      <c r="D77" s="64"/>
      <c r="E77" s="64"/>
      <c r="F77" s="92"/>
      <c r="G77" s="39"/>
      <c r="H77" s="64"/>
      <c r="I77" s="96">
        <f t="shared" si="15"/>
        <v>54</v>
      </c>
      <c r="J77" s="3" t="s">
        <v>170</v>
      </c>
      <c r="K77" s="3" t="s">
        <v>171</v>
      </c>
      <c r="L77" s="3">
        <v>2007</v>
      </c>
      <c r="M77" s="20" t="s">
        <v>172</v>
      </c>
      <c r="N77" s="3">
        <v>10</v>
      </c>
      <c r="O77" s="3">
        <v>7</v>
      </c>
      <c r="P77" s="3">
        <v>2014</v>
      </c>
      <c r="Q77" s="3">
        <v>17</v>
      </c>
      <c r="R77" s="11"/>
      <c r="S77" s="15"/>
      <c r="T77" s="2"/>
      <c r="U77" s="42"/>
      <c r="V77" s="42"/>
      <c r="W77" s="42"/>
      <c r="X77" s="42"/>
      <c r="Y77" s="42"/>
      <c r="Z77" s="42"/>
    </row>
    <row r="78" spans="1:26" outlineLevel="1">
      <c r="A78" s="91"/>
      <c r="B78" s="78"/>
      <c r="C78" s="93"/>
      <c r="D78" s="93"/>
      <c r="E78" s="93"/>
      <c r="F78" s="94"/>
      <c r="G78" s="91"/>
      <c r="H78" s="93"/>
      <c r="I78" s="96">
        <f t="shared" si="15"/>
        <v>55</v>
      </c>
      <c r="J78" s="3" t="s">
        <v>343</v>
      </c>
      <c r="K78" s="3" t="s">
        <v>344</v>
      </c>
      <c r="L78" s="3">
        <v>2023</v>
      </c>
      <c r="M78" s="20" t="s">
        <v>351</v>
      </c>
      <c r="N78" s="3">
        <v>10</v>
      </c>
      <c r="O78" s="3">
        <v>10</v>
      </c>
      <c r="P78" s="3">
        <v>2033</v>
      </c>
      <c r="Q78" s="3"/>
      <c r="R78" s="11"/>
      <c r="S78" s="15" t="s">
        <v>165</v>
      </c>
      <c r="T78" s="2"/>
      <c r="U78" s="42">
        <f>SUM(V78:Z78)</f>
        <v>145666.66666666666</v>
      </c>
      <c r="V78" s="42">
        <v>145666.66666666666</v>
      </c>
      <c r="W78" s="42"/>
      <c r="X78" s="42"/>
      <c r="Y78" s="42"/>
      <c r="Z78" s="42"/>
    </row>
    <row r="79" spans="1:26" ht="30" customHeight="1">
      <c r="A79" s="38">
        <v>37</v>
      </c>
      <c r="B79" s="90" t="s">
        <v>332</v>
      </c>
      <c r="C79" s="29"/>
      <c r="D79" s="29"/>
      <c r="E79" s="29"/>
      <c r="F79" s="90"/>
      <c r="G79" s="38">
        <v>2</v>
      </c>
      <c r="H79" s="29"/>
      <c r="I79" s="103">
        <f t="shared" si="15"/>
        <v>56</v>
      </c>
      <c r="J79" s="3" t="s">
        <v>342</v>
      </c>
      <c r="K79" s="3"/>
      <c r="L79" s="3">
        <v>2023</v>
      </c>
      <c r="M79" s="20" t="s">
        <v>349</v>
      </c>
      <c r="N79" s="3">
        <v>5</v>
      </c>
      <c r="O79" s="3">
        <v>5</v>
      </c>
      <c r="P79" s="3">
        <v>2028</v>
      </c>
      <c r="Q79" s="3"/>
      <c r="R79" s="11"/>
      <c r="S79" s="10" t="s">
        <v>334</v>
      </c>
      <c r="T79" s="2"/>
      <c r="U79" s="42">
        <f>SUM(V79:Z79)</f>
        <v>286371.44444444444</v>
      </c>
      <c r="V79" s="42">
        <v>286371.44444444444</v>
      </c>
      <c r="W79" s="42"/>
      <c r="X79" s="42"/>
      <c r="Y79" s="42"/>
      <c r="Z79" s="42"/>
    </row>
    <row r="80" spans="1:26" ht="32.25" customHeight="1" outlineLevel="1">
      <c r="A80" s="91"/>
      <c r="B80" s="94"/>
      <c r="C80" s="93"/>
      <c r="D80" s="93"/>
      <c r="E80" s="93"/>
      <c r="F80" s="94"/>
      <c r="G80" s="91"/>
      <c r="H80" s="93"/>
      <c r="I80" s="96">
        <f t="shared" si="15"/>
        <v>57</v>
      </c>
      <c r="J80" s="3" t="s">
        <v>342</v>
      </c>
      <c r="K80" s="3"/>
      <c r="L80" s="3">
        <v>2023</v>
      </c>
      <c r="M80" s="20" t="s">
        <v>350</v>
      </c>
      <c r="N80" s="3">
        <v>5</v>
      </c>
      <c r="O80" s="3">
        <v>5</v>
      </c>
      <c r="P80" s="3">
        <v>2028</v>
      </c>
      <c r="Q80" s="3"/>
      <c r="R80" s="11"/>
      <c r="S80" s="10"/>
      <c r="T80" s="2"/>
      <c r="U80" s="42"/>
      <c r="V80" s="42"/>
      <c r="W80" s="42"/>
      <c r="X80" s="42"/>
      <c r="Y80" s="42"/>
      <c r="Z80" s="42"/>
    </row>
    <row r="81" spans="1:26" ht="47.25">
      <c r="A81" s="91">
        <v>38</v>
      </c>
      <c r="B81" s="94" t="s">
        <v>333</v>
      </c>
      <c r="C81" s="30"/>
      <c r="D81" s="30"/>
      <c r="E81" s="30"/>
      <c r="F81" s="16"/>
      <c r="G81" s="13">
        <v>1</v>
      </c>
      <c r="H81" s="93"/>
      <c r="I81" s="65">
        <f t="shared" si="15"/>
        <v>58</v>
      </c>
      <c r="J81" s="65" t="s">
        <v>345</v>
      </c>
      <c r="K81" s="3"/>
      <c r="L81" s="3">
        <v>2023</v>
      </c>
      <c r="M81" s="20" t="s">
        <v>352</v>
      </c>
      <c r="N81" s="3">
        <v>5</v>
      </c>
      <c r="O81" s="3">
        <v>5</v>
      </c>
      <c r="P81" s="3">
        <v>2028</v>
      </c>
      <c r="Q81" s="3"/>
      <c r="R81" s="11"/>
      <c r="S81" s="10" t="s">
        <v>333</v>
      </c>
      <c r="T81" s="2"/>
      <c r="U81" s="42">
        <f>SUM(V81:Z81)</f>
        <v>136604.4</v>
      </c>
      <c r="V81" s="42">
        <v>136604.4</v>
      </c>
      <c r="W81" s="42"/>
      <c r="X81" s="42"/>
      <c r="Y81" s="42"/>
      <c r="Z81" s="42"/>
    </row>
    <row r="82" spans="1:26">
      <c r="A82" s="91"/>
      <c r="B82" s="4" t="s">
        <v>46</v>
      </c>
      <c r="C82" s="30"/>
      <c r="D82" s="30"/>
      <c r="E82" s="30"/>
      <c r="F82" s="16"/>
      <c r="G82" s="17"/>
      <c r="H82" s="93"/>
      <c r="I82" s="3"/>
      <c r="J82" s="3"/>
      <c r="K82" s="3"/>
      <c r="L82" s="3"/>
      <c r="M82" s="20"/>
      <c r="N82" s="3"/>
      <c r="O82" s="3"/>
      <c r="P82" s="3"/>
      <c r="Q82" s="3"/>
      <c r="R82" s="11"/>
      <c r="S82" s="3"/>
      <c r="T82" s="2"/>
      <c r="U82" s="6"/>
      <c r="V82" s="82"/>
      <c r="W82" s="6"/>
      <c r="X82" s="6"/>
      <c r="Y82" s="6"/>
      <c r="Z82" s="6"/>
    </row>
    <row r="83" spans="1:26">
      <c r="A83" s="8"/>
      <c r="B83" s="18" t="s">
        <v>40</v>
      </c>
      <c r="C83" s="18"/>
      <c r="D83" s="18"/>
      <c r="E83" s="18"/>
      <c r="F83" s="19">
        <f>$F$8+$F$18+$F$23+$F$25+$F$29+$F$30+$F$34+$F$37+$F$40+$F$41+$F$46+$F$48+$F$70</f>
        <v>38</v>
      </c>
      <c r="G83" s="19">
        <f>$G$8+$G$18+$G$23+$G$25+$G$29+$G$30+$G$34+$G$37+$G$40+$G$41+$G$46+$G$48+$G$70</f>
        <v>32</v>
      </c>
      <c r="H83" s="19">
        <f t="shared" ref="H83:H89" si="16">G83-F83</f>
        <v>-6</v>
      </c>
      <c r="I83" s="6"/>
      <c r="J83" s="6"/>
      <c r="K83" s="6"/>
      <c r="L83" s="6"/>
      <c r="M83" s="6"/>
      <c r="N83" s="6"/>
      <c r="O83" s="6"/>
      <c r="P83" s="6"/>
      <c r="Q83" s="6"/>
      <c r="R83" s="3"/>
      <c r="S83" s="3"/>
      <c r="T83" s="6"/>
      <c r="U83" s="114"/>
      <c r="V83" s="26"/>
      <c r="W83" s="42"/>
      <c r="X83" s="42"/>
      <c r="Y83" s="42"/>
      <c r="Z83" s="42"/>
    </row>
    <row r="84" spans="1:26">
      <c r="A84" s="1"/>
      <c r="B84" s="4" t="s">
        <v>41</v>
      </c>
      <c r="C84" s="4"/>
      <c r="D84" s="4"/>
      <c r="E84" s="4"/>
      <c r="F84" s="5">
        <f>$F$26+$F$27</f>
        <v>4</v>
      </c>
      <c r="G84" s="5">
        <f>$G$26+$G$27</f>
        <v>2</v>
      </c>
      <c r="H84" s="5">
        <f t="shared" si="16"/>
        <v>-2</v>
      </c>
      <c r="I84" s="6"/>
      <c r="J84" s="6"/>
      <c r="K84" s="6"/>
      <c r="L84" s="6"/>
      <c r="M84" s="6"/>
      <c r="N84" s="6"/>
      <c r="O84" s="6"/>
      <c r="P84" s="6"/>
      <c r="Q84" s="6"/>
      <c r="R84" s="3"/>
      <c r="S84" s="3"/>
      <c r="T84" s="6"/>
      <c r="U84" s="114"/>
      <c r="V84" s="26"/>
      <c r="W84" s="42"/>
      <c r="X84" s="42"/>
      <c r="Y84" s="42"/>
      <c r="Z84" s="42"/>
    </row>
    <row r="85" spans="1:26">
      <c r="A85" s="1"/>
      <c r="B85" s="4" t="s">
        <v>42</v>
      </c>
      <c r="C85" s="4"/>
      <c r="D85" s="4"/>
      <c r="E85" s="4"/>
      <c r="F85" s="5">
        <f>$F$56+$F$31</f>
        <v>9</v>
      </c>
      <c r="G85" s="5">
        <f>$G$56+$G$31</f>
        <v>5</v>
      </c>
      <c r="H85" s="5">
        <f t="shared" si="16"/>
        <v>-4</v>
      </c>
      <c r="I85" s="6"/>
      <c r="J85" s="6"/>
      <c r="K85" s="6"/>
      <c r="L85" s="6"/>
      <c r="M85" s="6"/>
      <c r="N85" s="6"/>
      <c r="O85" s="6"/>
      <c r="P85" s="6"/>
      <c r="Q85" s="6"/>
      <c r="R85" s="3"/>
      <c r="S85" s="3"/>
      <c r="T85" s="6"/>
      <c r="U85" s="114"/>
      <c r="V85" s="26"/>
      <c r="W85" s="42"/>
      <c r="X85" s="42"/>
      <c r="Y85" s="42"/>
      <c r="Z85" s="42"/>
    </row>
    <row r="86" spans="1:26">
      <c r="A86" s="1"/>
      <c r="B86" s="4" t="s">
        <v>43</v>
      </c>
      <c r="C86" s="4"/>
      <c r="D86" s="4"/>
      <c r="E86" s="4"/>
      <c r="F86" s="5">
        <f>$F$49+$F$38+$F$28</f>
        <v>9</v>
      </c>
      <c r="G86" s="5">
        <f>$G$49+$G$38+$G$28</f>
        <v>3</v>
      </c>
      <c r="H86" s="5">
        <f t="shared" si="16"/>
        <v>-6</v>
      </c>
      <c r="I86" s="6"/>
      <c r="J86" s="6"/>
      <c r="K86" s="6"/>
      <c r="L86" s="6"/>
      <c r="M86" s="6"/>
      <c r="N86" s="6"/>
      <c r="O86" s="6"/>
      <c r="P86" s="6"/>
      <c r="Q86" s="6"/>
      <c r="R86" s="3"/>
      <c r="S86" s="3"/>
      <c r="T86" s="6"/>
      <c r="U86" s="114"/>
      <c r="V86" s="26"/>
      <c r="W86" s="42"/>
      <c r="X86" s="42"/>
      <c r="Y86" s="42"/>
      <c r="Z86" s="42"/>
    </row>
    <row r="87" spans="1:26">
      <c r="A87" s="1"/>
      <c r="B87" s="6" t="s">
        <v>44</v>
      </c>
      <c r="C87" s="6"/>
      <c r="D87" s="6"/>
      <c r="E87" s="6"/>
      <c r="F87" s="7">
        <f>SUM(F83:F86)</f>
        <v>60</v>
      </c>
      <c r="G87" s="7">
        <f>SUM(G83:G86)</f>
        <v>42</v>
      </c>
      <c r="H87" s="36">
        <f t="shared" si="16"/>
        <v>-18</v>
      </c>
      <c r="I87" s="6"/>
      <c r="J87" s="6"/>
      <c r="K87" s="6"/>
      <c r="L87" s="6"/>
      <c r="M87" s="6"/>
      <c r="N87" s="6"/>
      <c r="O87" s="6"/>
      <c r="P87" s="6"/>
      <c r="Q87" s="6"/>
      <c r="R87" s="3"/>
      <c r="S87" s="3"/>
      <c r="T87" s="6"/>
      <c r="U87" s="114"/>
      <c r="V87" s="26"/>
      <c r="W87" s="42"/>
      <c r="X87" s="42"/>
      <c r="Y87" s="42"/>
      <c r="Z87" s="42"/>
    </row>
    <row r="88" spans="1:26">
      <c r="A88" s="1"/>
      <c r="B88" s="6" t="s">
        <v>45</v>
      </c>
      <c r="C88" s="6"/>
      <c r="D88" s="6"/>
      <c r="E88" s="6"/>
      <c r="F88" s="7">
        <f>F89-F87</f>
        <v>34</v>
      </c>
      <c r="G88" s="7">
        <f>G89-G87</f>
        <v>15</v>
      </c>
      <c r="H88" s="36">
        <f t="shared" si="16"/>
        <v>-19</v>
      </c>
      <c r="I88" s="6"/>
      <c r="J88" s="6"/>
      <c r="K88" s="6"/>
      <c r="L88" s="6"/>
      <c r="M88" s="6"/>
      <c r="N88" s="6"/>
      <c r="O88" s="6"/>
      <c r="P88" s="6"/>
      <c r="Q88" s="6"/>
      <c r="R88" s="3"/>
      <c r="S88" s="3"/>
      <c r="T88" s="6"/>
      <c r="U88" s="114"/>
      <c r="V88" s="26"/>
      <c r="W88" s="42"/>
      <c r="X88" s="42"/>
      <c r="Y88" s="42"/>
      <c r="Z88" s="42"/>
    </row>
    <row r="89" spans="1:26" s="72" customFormat="1" ht="24.75" customHeight="1">
      <c r="A89" s="1"/>
      <c r="B89" s="4" t="s">
        <v>46</v>
      </c>
      <c r="C89" s="6"/>
      <c r="D89" s="6"/>
      <c r="E89" s="6"/>
      <c r="F89" s="5">
        <f>SUM(F8:F81)</f>
        <v>94</v>
      </c>
      <c r="G89" s="5">
        <f>SUM(G8:G81)</f>
        <v>57</v>
      </c>
      <c r="H89" s="5">
        <f t="shared" si="16"/>
        <v>-37</v>
      </c>
      <c r="I89" s="6"/>
      <c r="J89" s="6"/>
      <c r="K89" s="6"/>
      <c r="L89" s="6"/>
      <c r="M89" s="6"/>
      <c r="N89" s="6"/>
      <c r="O89" s="6"/>
      <c r="P89" s="6"/>
      <c r="Q89" s="6"/>
      <c r="R89" s="3"/>
      <c r="S89" s="3"/>
      <c r="T89" s="6"/>
      <c r="U89" s="115">
        <f>SUM(U8:U88)</f>
        <v>35159157.507777773</v>
      </c>
      <c r="V89" s="115">
        <f>SUM(V8:V88)</f>
        <v>3990586.9555555559</v>
      </c>
      <c r="W89" s="115">
        <f>SUM(W11:W88)</f>
        <v>8785030.9222222231</v>
      </c>
      <c r="X89" s="115">
        <f>SUM(X11:X88)</f>
        <v>4964444</v>
      </c>
      <c r="Y89" s="115">
        <f>SUM(Y11:Y88)</f>
        <v>6097464.4500000002</v>
      </c>
      <c r="Z89" s="115">
        <f>SUM(Z11:Z88)</f>
        <v>11321631.18</v>
      </c>
    </row>
    <row r="90" spans="1:26" s="72" customFormat="1" ht="24.75" customHeight="1">
      <c r="A90" s="75"/>
      <c r="B90" s="111"/>
      <c r="F90" s="73"/>
      <c r="G90" s="73"/>
      <c r="H90" s="73"/>
      <c r="R90" s="112"/>
      <c r="S90" s="112"/>
      <c r="U90" s="77"/>
      <c r="V90" s="77"/>
      <c r="W90" s="77"/>
      <c r="X90" s="77"/>
      <c r="Y90" s="77"/>
      <c r="Z90" s="77"/>
    </row>
    <row r="91" spans="1:26" s="72" customFormat="1" ht="24.75" hidden="1" customHeight="1" outlineLevel="1">
      <c r="A91" s="75"/>
      <c r="B91" s="111" t="s">
        <v>362</v>
      </c>
      <c r="F91" s="73"/>
      <c r="G91" s="73">
        <f>G8-1+G18+G70</f>
        <v>17</v>
      </c>
      <c r="H91" s="73"/>
      <c r="R91" s="112"/>
      <c r="S91" s="112"/>
      <c r="U91" s="77"/>
      <c r="V91" s="77"/>
      <c r="W91" s="77"/>
      <c r="X91" s="77"/>
      <c r="Y91" s="77"/>
      <c r="Z91" s="77"/>
    </row>
    <row r="92" spans="1:26" s="72" customFormat="1" ht="24.75" hidden="1" customHeight="1" outlineLevel="1">
      <c r="A92" s="75"/>
      <c r="B92" s="111" t="s">
        <v>363</v>
      </c>
      <c r="F92" s="73"/>
      <c r="G92" s="73">
        <f>G25+G30+G41+G46</f>
        <v>9</v>
      </c>
      <c r="H92" s="73"/>
      <c r="R92" s="112"/>
      <c r="S92" s="112"/>
      <c r="U92" s="77"/>
      <c r="V92" s="77"/>
      <c r="W92" s="77"/>
      <c r="X92" s="77"/>
      <c r="Y92" s="77"/>
      <c r="Z92" s="77"/>
    </row>
    <row r="93" spans="1:26" s="72" customFormat="1" ht="24.75" hidden="1" customHeight="1" outlineLevel="1">
      <c r="A93" s="75"/>
      <c r="B93" s="111" t="s">
        <v>364</v>
      </c>
      <c r="F93" s="73"/>
      <c r="G93" s="73">
        <f>1+G23+G26+G27+G29+G31+G34+G49+G56</f>
        <v>16</v>
      </c>
      <c r="H93" s="73"/>
      <c r="R93" s="112"/>
      <c r="S93" s="112"/>
      <c r="U93" s="77"/>
      <c r="V93" s="77"/>
      <c r="W93" s="77"/>
      <c r="X93" s="77"/>
      <c r="Y93" s="77"/>
      <c r="Z93" s="77"/>
    </row>
    <row r="94" spans="1:26" s="72" customFormat="1" ht="24.75" hidden="1" customHeight="1" collapsed="1">
      <c r="A94" s="75"/>
      <c r="B94" s="111"/>
      <c r="F94" s="73"/>
      <c r="G94" s="73"/>
      <c r="H94" s="73"/>
      <c r="R94" s="112"/>
      <c r="S94" s="112"/>
      <c r="U94" s="77"/>
      <c r="V94" s="77"/>
      <c r="W94" s="77"/>
      <c r="X94" s="77"/>
      <c r="Y94" s="77"/>
      <c r="Z94" s="77"/>
    </row>
    <row r="95" spans="1:26" s="72" customFormat="1" ht="24.75" customHeight="1">
      <c r="A95" s="75"/>
      <c r="B95" s="111"/>
      <c r="F95" s="73"/>
      <c r="G95" s="73"/>
      <c r="H95" s="73"/>
      <c r="R95" s="112"/>
      <c r="S95" s="112"/>
      <c r="U95" s="77"/>
      <c r="V95" s="77"/>
      <c r="W95" s="77"/>
      <c r="X95" s="77"/>
      <c r="Y95" s="77"/>
      <c r="Z95" s="77"/>
    </row>
    <row r="96" spans="1:26" s="72" customFormat="1" ht="30.75" customHeight="1">
      <c r="A96" s="72" t="s">
        <v>319</v>
      </c>
      <c r="F96" s="73"/>
      <c r="G96" s="73"/>
      <c r="H96" s="74"/>
      <c r="R96" s="75"/>
      <c r="S96" s="76"/>
      <c r="T96" s="75"/>
      <c r="U96" s="77"/>
      <c r="V96" s="84"/>
    </row>
    <row r="97" spans="1:26" s="72" customFormat="1" ht="30.75" customHeight="1">
      <c r="A97" s="75"/>
      <c r="F97" s="73"/>
      <c r="G97" s="73"/>
      <c r="H97" s="74"/>
      <c r="R97" s="75"/>
      <c r="S97" s="76"/>
      <c r="T97" s="75"/>
      <c r="U97" s="77"/>
    </row>
    <row r="98" spans="1:26">
      <c r="A98" s="8"/>
      <c r="B98" s="18" t="s">
        <v>47</v>
      </c>
      <c r="C98" s="78"/>
      <c r="D98" s="79"/>
      <c r="E98" s="79"/>
      <c r="F98" s="80"/>
      <c r="G98" s="81"/>
      <c r="H98" s="81"/>
      <c r="I98" s="72"/>
      <c r="J98" s="72"/>
      <c r="K98" s="72"/>
      <c r="L98" s="72"/>
      <c r="M98" s="72"/>
      <c r="N98" s="72"/>
      <c r="O98" s="72"/>
      <c r="P98" s="72"/>
      <c r="Q98" s="72"/>
      <c r="T98" s="72"/>
    </row>
    <row r="99" spans="1:26">
      <c r="A99" s="1"/>
      <c r="B99" s="6"/>
      <c r="C99" s="6" t="s">
        <v>48</v>
      </c>
      <c r="D99" s="72"/>
      <c r="E99" s="72"/>
      <c r="F99" s="72"/>
      <c r="G99" s="81"/>
      <c r="H99" s="81"/>
      <c r="I99" s="72"/>
      <c r="J99" s="72"/>
      <c r="K99" s="72"/>
      <c r="L99" s="72"/>
      <c r="M99" s="72"/>
      <c r="N99" s="72"/>
      <c r="O99" s="72"/>
      <c r="P99" s="72"/>
      <c r="Q99" s="72"/>
      <c r="T99" s="72"/>
    </row>
    <row r="100" spans="1:26">
      <c r="A100" s="1">
        <v>1</v>
      </c>
      <c r="B100" s="10" t="s">
        <v>49</v>
      </c>
      <c r="C100" s="82">
        <f>'УЕ_Р 2.1'!G41+'УЕ_Р 2.1'!G35</f>
        <v>1782.6048999999998</v>
      </c>
      <c r="D100" s="83"/>
      <c r="E100" s="83"/>
      <c r="F100" s="72"/>
      <c r="G100" s="81"/>
      <c r="H100" s="81"/>
      <c r="I100" s="72"/>
      <c r="J100" s="72"/>
      <c r="K100" s="72"/>
      <c r="L100" s="72"/>
      <c r="M100" s="72"/>
      <c r="N100" s="72"/>
      <c r="O100" s="72"/>
      <c r="P100" s="72"/>
      <c r="Q100" s="72"/>
      <c r="T100" s="72"/>
    </row>
    <row r="101" spans="1:26">
      <c r="A101" s="1">
        <v>2</v>
      </c>
      <c r="B101" s="10" t="s">
        <v>50</v>
      </c>
      <c r="C101" s="82">
        <f>'УЕ_Р 2.1'!G38+'УЕ_Р 2.1'!G39+'УЕ_Р 2.1'!G40+'УЕ_Р 2.1'!G32+'УЕ_Р 2.1'!G33</f>
        <v>259.60073699999998</v>
      </c>
      <c r="D101" s="83"/>
      <c r="E101" s="83"/>
      <c r="F101" s="72"/>
      <c r="G101" s="81"/>
      <c r="H101" s="81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</row>
    <row r="102" spans="1:26" ht="17.25" customHeight="1">
      <c r="A102" s="1">
        <v>3</v>
      </c>
      <c r="B102" s="10" t="s">
        <v>312</v>
      </c>
      <c r="C102" s="82">
        <f>'УЕ Р 2.2'!I32</f>
        <v>381.3</v>
      </c>
      <c r="D102" s="83"/>
      <c r="E102" s="83"/>
      <c r="F102" s="72"/>
      <c r="G102" s="81"/>
      <c r="H102" s="81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</row>
    <row r="103" spans="1:26" ht="31.5">
      <c r="A103" s="1">
        <v>4</v>
      </c>
      <c r="B103" s="10" t="s">
        <v>303</v>
      </c>
      <c r="C103" s="82">
        <f>'УЕ Р 2.2'!I38</f>
        <v>2456.3999999999996</v>
      </c>
      <c r="D103" s="83"/>
      <c r="E103" s="83"/>
      <c r="F103" s="72"/>
      <c r="G103" s="81"/>
      <c r="H103" s="81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</row>
    <row r="104" spans="1:26" ht="47.25">
      <c r="A104" s="1">
        <v>5</v>
      </c>
      <c r="B104" s="10" t="s">
        <v>309</v>
      </c>
      <c r="C104" s="82">
        <f>'УЕ Р 2.2'!I18</f>
        <v>31.2</v>
      </c>
      <c r="D104" s="83"/>
      <c r="E104" s="83"/>
      <c r="F104" s="72"/>
      <c r="G104" s="81"/>
      <c r="H104" s="81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116"/>
      <c r="T104" s="72"/>
      <c r="U104" s="117"/>
      <c r="V104" s="72"/>
      <c r="W104" s="72"/>
      <c r="X104" s="72"/>
      <c r="Y104" s="72"/>
      <c r="Z104" s="72"/>
    </row>
    <row r="105" spans="1:26" ht="47.25">
      <c r="A105" s="1">
        <v>6</v>
      </c>
      <c r="B105" s="10" t="s">
        <v>310</v>
      </c>
      <c r="C105" s="82">
        <f>'УЕ Р 2.2'!I20</f>
        <v>5</v>
      </c>
      <c r="D105" s="83"/>
      <c r="E105" s="83"/>
      <c r="F105" s="72"/>
      <c r="G105" s="81"/>
      <c r="H105" s="81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116"/>
      <c r="T105" s="72"/>
      <c r="U105" s="118"/>
      <c r="V105" s="72"/>
      <c r="W105" s="72"/>
      <c r="X105" s="72"/>
      <c r="Y105" s="72"/>
      <c r="Z105" s="72"/>
    </row>
    <row r="106" spans="1:26">
      <c r="A106" s="1">
        <v>7</v>
      </c>
      <c r="B106" s="10" t="s">
        <v>311</v>
      </c>
      <c r="C106" s="82">
        <f>'УЕ Р 2.2'!I11</f>
        <v>210</v>
      </c>
      <c r="D106" s="83"/>
      <c r="E106" s="83"/>
      <c r="F106" s="72"/>
      <c r="G106" s="81"/>
      <c r="H106" s="81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116"/>
      <c r="T106" s="72"/>
      <c r="U106" s="118"/>
      <c r="V106" s="72"/>
      <c r="W106" s="72"/>
      <c r="X106" s="72"/>
      <c r="Y106" s="72"/>
      <c r="Z106" s="72"/>
    </row>
    <row r="107" spans="1:26" ht="31.5">
      <c r="A107" s="1">
        <v>8</v>
      </c>
      <c r="B107" s="10" t="s">
        <v>304</v>
      </c>
      <c r="C107" s="82">
        <f>'УЕ Р 2.2'!I44</f>
        <v>5</v>
      </c>
      <c r="D107" s="83"/>
      <c r="E107" s="83"/>
      <c r="F107" s="72"/>
      <c r="G107" s="81"/>
      <c r="H107" s="81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116"/>
      <c r="T107" s="72"/>
      <c r="U107" s="118"/>
      <c r="V107" s="72"/>
      <c r="W107" s="72"/>
      <c r="X107" s="72"/>
      <c r="Y107" s="72"/>
      <c r="Z107" s="72"/>
    </row>
    <row r="108" spans="1:26" ht="31.5">
      <c r="A108" s="1">
        <v>9</v>
      </c>
      <c r="B108" s="10" t="s">
        <v>305</v>
      </c>
      <c r="C108" s="82">
        <f>'УЕ Р 2.2'!I45</f>
        <v>317.39999999999998</v>
      </c>
      <c r="D108" s="83"/>
      <c r="E108" s="83"/>
      <c r="F108" s="72"/>
      <c r="G108" s="81"/>
      <c r="H108" s="81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116"/>
      <c r="T108" s="72"/>
      <c r="U108" s="118"/>
      <c r="V108" s="72"/>
      <c r="W108" s="72"/>
      <c r="X108" s="72"/>
      <c r="Y108" s="72"/>
      <c r="Z108" s="72"/>
    </row>
    <row r="109" spans="1:26" ht="31.5">
      <c r="A109" s="1">
        <v>10</v>
      </c>
      <c r="B109" s="10" t="s">
        <v>306</v>
      </c>
      <c r="C109" s="82">
        <f>'УЕ Р 2.2'!I46</f>
        <v>534</v>
      </c>
      <c r="D109" s="83"/>
      <c r="E109" s="83"/>
      <c r="F109" s="72"/>
      <c r="G109" s="81"/>
      <c r="H109" s="81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116"/>
      <c r="T109" s="72"/>
      <c r="U109" s="119"/>
      <c r="V109" s="84"/>
      <c r="W109" s="72"/>
      <c r="X109" s="72"/>
      <c r="Y109" s="72"/>
      <c r="Z109" s="72"/>
    </row>
    <row r="110" spans="1:26" ht="31.5">
      <c r="A110" s="1">
        <v>11</v>
      </c>
      <c r="B110" s="10" t="s">
        <v>307</v>
      </c>
      <c r="C110" s="82">
        <f>3*3</f>
        <v>9</v>
      </c>
      <c r="D110" s="83"/>
      <c r="E110" s="83"/>
      <c r="F110" s="72"/>
      <c r="G110" s="81"/>
      <c r="H110" s="81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116"/>
      <c r="T110" s="72"/>
      <c r="U110" s="72"/>
      <c r="V110" s="72"/>
      <c r="W110" s="72"/>
      <c r="X110" s="72"/>
      <c r="Y110" s="72"/>
      <c r="Z110" s="72"/>
    </row>
    <row r="111" spans="1:26" ht="31.5">
      <c r="A111" s="1">
        <v>12</v>
      </c>
      <c r="B111" s="10" t="s">
        <v>308</v>
      </c>
      <c r="C111" s="82">
        <f>2.3*2</f>
        <v>4.5999999999999996</v>
      </c>
      <c r="D111" s="83"/>
      <c r="E111" s="83"/>
      <c r="F111" s="72"/>
      <c r="G111" s="81"/>
      <c r="H111" s="81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116"/>
      <c r="T111" s="72"/>
      <c r="U111" s="72"/>
      <c r="V111" s="72"/>
      <c r="W111" s="72"/>
      <c r="X111" s="72"/>
      <c r="Y111" s="72"/>
      <c r="Z111" s="72"/>
    </row>
    <row r="112" spans="1:26" ht="31.5">
      <c r="A112" s="1">
        <v>13</v>
      </c>
      <c r="B112" s="10" t="s">
        <v>51</v>
      </c>
      <c r="C112" s="82">
        <v>0</v>
      </c>
      <c r="D112" s="83"/>
      <c r="E112" s="83"/>
      <c r="F112" s="72"/>
      <c r="G112" s="81"/>
      <c r="H112" s="81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116"/>
      <c r="T112" s="72"/>
      <c r="U112" s="72"/>
      <c r="V112" s="72"/>
      <c r="W112" s="72"/>
      <c r="X112" s="72"/>
      <c r="Y112" s="72"/>
      <c r="Z112" s="72"/>
    </row>
    <row r="113" spans="1:26" ht="31.5">
      <c r="A113" s="1"/>
      <c r="B113" s="10" t="s">
        <v>52</v>
      </c>
      <c r="C113" s="82">
        <f>SUM(C100:C111)</f>
        <v>5996.1056369999997</v>
      </c>
      <c r="D113" s="83"/>
      <c r="E113" s="83"/>
      <c r="F113" s="72"/>
      <c r="G113" s="81"/>
      <c r="H113" s="81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116"/>
      <c r="T113" s="72"/>
      <c r="U113" s="72"/>
      <c r="V113" s="72"/>
      <c r="W113" s="72"/>
      <c r="X113" s="72"/>
      <c r="Y113" s="72"/>
      <c r="Z113" s="72"/>
    </row>
    <row r="114" spans="1:26">
      <c r="G114" s="68"/>
      <c r="H114" s="68"/>
      <c r="R114" s="72"/>
      <c r="S114" s="72"/>
      <c r="T114" s="72"/>
      <c r="U114" s="72"/>
      <c r="V114" s="72"/>
      <c r="W114" s="72"/>
      <c r="X114" s="72"/>
      <c r="Y114" s="72"/>
      <c r="Z114" s="72"/>
    </row>
    <row r="115" spans="1:26">
      <c r="G115" s="68"/>
      <c r="H115" s="68"/>
      <c r="R115" s="72"/>
      <c r="S115" s="72"/>
      <c r="T115" s="72"/>
      <c r="U115" s="72"/>
      <c r="V115" s="72"/>
      <c r="W115" s="72"/>
      <c r="X115" s="72"/>
      <c r="Y115" s="72"/>
      <c r="Z115" s="72"/>
    </row>
    <row r="116" spans="1:26">
      <c r="G116" s="68"/>
      <c r="H116" s="68"/>
      <c r="R116" s="72"/>
      <c r="S116" s="72"/>
      <c r="T116" s="72"/>
      <c r="U116" s="72"/>
      <c r="V116" s="72"/>
      <c r="W116" s="72"/>
      <c r="X116" s="72"/>
      <c r="Y116" s="72"/>
      <c r="Z116" s="72"/>
    </row>
    <row r="117" spans="1:26" ht="9.75" customHeight="1">
      <c r="G117" s="68"/>
      <c r="H117" s="68"/>
      <c r="R117" s="72"/>
      <c r="S117" s="72"/>
      <c r="T117" s="72"/>
      <c r="U117" s="72"/>
      <c r="V117" s="72"/>
      <c r="W117" s="72"/>
      <c r="X117" s="72"/>
      <c r="Y117" s="72"/>
      <c r="Z117" s="72"/>
    </row>
    <row r="118" spans="1:26">
      <c r="G118" s="68"/>
      <c r="H118" s="68"/>
      <c r="R118" s="72"/>
      <c r="S118" s="72"/>
      <c r="T118" s="72"/>
      <c r="U118" s="72"/>
      <c r="V118" s="72"/>
      <c r="W118" s="72"/>
      <c r="X118" s="72"/>
      <c r="Y118" s="72"/>
      <c r="Z118" s="72"/>
    </row>
    <row r="119" spans="1:26" ht="39" customHeight="1"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6"/>
      <c r="S119" s="86"/>
      <c r="T119" s="86"/>
      <c r="U119" s="200"/>
      <c r="V119" s="200"/>
      <c r="W119" s="200"/>
      <c r="X119" s="200"/>
      <c r="Y119" s="200"/>
      <c r="Z119" s="200"/>
    </row>
    <row r="120" spans="1:26">
      <c r="G120" s="68"/>
      <c r="H120" s="68"/>
      <c r="R120" s="72"/>
      <c r="S120" s="72"/>
      <c r="T120" s="72"/>
      <c r="U120" s="72"/>
      <c r="V120" s="72"/>
      <c r="W120" s="72"/>
      <c r="X120" s="72"/>
      <c r="Y120" s="72"/>
      <c r="Z120" s="72"/>
    </row>
    <row r="121" spans="1:26">
      <c r="U121" s="72"/>
    </row>
    <row r="122" spans="1:26">
      <c r="I122" s="72"/>
      <c r="J122" s="72"/>
      <c r="K122" s="72"/>
      <c r="L122" s="72"/>
      <c r="M122" s="72"/>
      <c r="N122" s="72"/>
      <c r="O122" s="72"/>
      <c r="P122" s="72"/>
      <c r="Q122" s="72"/>
    </row>
    <row r="123" spans="1:26" ht="29.25" customHeight="1"/>
    <row r="124" spans="1:26" ht="29.25" customHeight="1">
      <c r="B124" s="87"/>
    </row>
    <row r="125" spans="1:26" ht="15" hidden="1" customHeight="1">
      <c r="B125" s="68" t="s">
        <v>61</v>
      </c>
    </row>
    <row r="126" spans="1:26" hidden="1">
      <c r="B126" s="68" t="s">
        <v>58</v>
      </c>
    </row>
    <row r="127" spans="1:26" ht="21" hidden="1" customHeight="1">
      <c r="B127" s="68" t="s">
        <v>60</v>
      </c>
    </row>
    <row r="128" spans="1:26" ht="12.75" hidden="1" customHeight="1"/>
    <row r="129" spans="2:2" ht="15" hidden="1" customHeight="1">
      <c r="B129" s="68" t="s">
        <v>59</v>
      </c>
    </row>
  </sheetData>
  <mergeCells count="18">
    <mergeCell ref="U119:Z119"/>
    <mergeCell ref="V6:Z6"/>
    <mergeCell ref="U6:U7"/>
    <mergeCell ref="T6:T7"/>
    <mergeCell ref="S5:Z5"/>
    <mergeCell ref="S6:S7"/>
    <mergeCell ref="A5:A7"/>
    <mergeCell ref="B5:H5"/>
    <mergeCell ref="I6:I7"/>
    <mergeCell ref="H6:H7"/>
    <mergeCell ref="R6:R7"/>
    <mergeCell ref="B6:B7"/>
    <mergeCell ref="C6:C7"/>
    <mergeCell ref="D6:D7"/>
    <mergeCell ref="E6:E7"/>
    <mergeCell ref="F6:F7"/>
    <mergeCell ref="G6:G7"/>
    <mergeCell ref="I5:R5"/>
  </mergeCells>
  <pageMargins left="0.31496062992125984" right="0" top="0.15748031496062992" bottom="0.15748031496062992" header="0.31496062992125984" footer="0.31496062992125984"/>
  <pageSetup paperSize="9" scale="50" orientation="landscape" blackAndWhite="1" r:id="rId1"/>
  <rowBreaks count="2" manualBreakCount="2">
    <brk id="17" max="25" man="1"/>
    <brk id="95" max="16383" man="1"/>
  </rowBreaks>
  <colBreaks count="1" manualBreakCount="1">
    <brk id="21" max="113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УЕ_Р 2.1</vt:lpstr>
      <vt:lpstr>УЕ Р 2.2</vt:lpstr>
      <vt:lpstr>Потребность</vt:lpstr>
      <vt:lpstr>Потребность!Заголовки_для_печати</vt:lpstr>
      <vt:lpstr>Потребность!Область_печати</vt:lpstr>
      <vt:lpstr>'УЕ Р 2.2'!Область_печати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Снигирева Е В</dc:creator>
  <cp:lastModifiedBy>Парфененко А А.</cp:lastModifiedBy>
  <cp:lastPrinted>2025-02-05T06:56:37Z</cp:lastPrinted>
  <dcterms:created xsi:type="dcterms:W3CDTF">2022-05-30T09:40:33Z</dcterms:created>
  <dcterms:modified xsi:type="dcterms:W3CDTF">2025-03-27T03:16:13Z</dcterms:modified>
</cp:coreProperties>
</file>