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90" yWindow="-120" windowWidth="19935" windowHeight="12555"/>
  </bookViews>
  <sheets>
    <sheet name="12квОсв" sheetId="1" r:id="rId1"/>
  </sheets>
  <definedNames>
    <definedName name="_xlnm._FilterDatabase" localSheetId="0" hidden="1">'12квОсв'!$A$19:$T$28</definedName>
    <definedName name="Z_500C2F4F_1743_499A_A051_20565DBF52B2_.wvu.PrintArea" localSheetId="0" hidden="1">'12квОсв'!$A$1:$T$28</definedName>
    <definedName name="_xlnm.Print_Area" localSheetId="0">'12квОсв'!$A$1:$T$32</definedName>
  </definedNames>
  <calcPr calcId="125725"/>
</workbook>
</file>

<file path=xl/calcChain.xml><?xml version="1.0" encoding="utf-8"?>
<calcChain xmlns="http://schemas.openxmlformats.org/spreadsheetml/2006/main">
  <c r="S29" i="1"/>
  <c r="Q26"/>
  <c r="I32"/>
  <c r="I31"/>
  <c r="I26" s="1"/>
  <c r="G28"/>
  <c r="G27"/>
  <c r="G26" s="1"/>
  <c r="F26"/>
  <c r="H26"/>
  <c r="J26"/>
  <c r="K26"/>
  <c r="L26"/>
  <c r="M26"/>
  <c r="N26"/>
  <c r="E26"/>
  <c r="E32"/>
  <c r="E31"/>
  <c r="O31" l="1"/>
  <c r="Q31"/>
  <c r="O32"/>
  <c r="Q32"/>
  <c r="O28" l="1"/>
  <c r="O29"/>
  <c r="O30"/>
  <c r="O26" l="1"/>
  <c r="Q28"/>
  <c r="S28" s="1"/>
  <c r="Q27"/>
  <c r="Q24"/>
  <c r="F22" l="1"/>
  <c r="H22"/>
  <c r="J22"/>
  <c r="K22"/>
  <c r="L22"/>
  <c r="N22"/>
  <c r="O22"/>
  <c r="P22"/>
  <c r="R22"/>
  <c r="E23"/>
  <c r="E22" s="1"/>
  <c r="G23"/>
  <c r="G22" s="1"/>
  <c r="H23"/>
  <c r="J23"/>
  <c r="K23"/>
  <c r="L23"/>
  <c r="M23"/>
  <c r="M22" s="1"/>
  <c r="N23"/>
  <c r="O23"/>
  <c r="P23"/>
  <c r="R23"/>
  <c r="F23"/>
  <c r="S23"/>
  <c r="S22" s="1"/>
  <c r="Q23"/>
  <c r="Q22" s="1"/>
  <c r="I23" l="1"/>
  <c r="I22" s="1"/>
  <c r="P26" l="1"/>
  <c r="R26"/>
  <c r="Q29"/>
  <c r="Q30"/>
  <c r="F25" l="1"/>
  <c r="H25"/>
  <c r="J25"/>
  <c r="L25"/>
  <c r="N25"/>
  <c r="P25"/>
  <c r="R25"/>
  <c r="E25" l="1"/>
  <c r="E21" s="1"/>
  <c r="M25" l="1"/>
  <c r="M21" s="1"/>
  <c r="I25"/>
  <c r="I21" s="1"/>
  <c r="G25"/>
  <c r="G21" s="1"/>
  <c r="O25" l="1"/>
  <c r="O21" s="1"/>
  <c r="B19"/>
  <c r="C19" s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K25"/>
  <c r="K21" s="1"/>
  <c r="Q25" l="1"/>
  <c r="S26"/>
  <c r="Q21" l="1"/>
  <c r="S21" s="1"/>
  <c r="S25"/>
</calcChain>
</file>

<file path=xl/sharedStrings.xml><?xml version="1.0" encoding="utf-8"?>
<sst xmlns="http://schemas.openxmlformats.org/spreadsheetml/2006/main" count="152" uniqueCount="68">
  <si>
    <t>к приказу Минэнерго России</t>
  </si>
  <si>
    <t>от « 25 » апреля 2018 г. № 320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</si>
  <si>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</si>
  <si>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</si>
  <si>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</si>
  <si>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</si>
  <si>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</si>
  <si>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</si>
  <si>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</si>
  <si>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</si>
  <si>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</si>
  <si>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</si>
  <si>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</si>
  <si>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План</t>
  </si>
  <si>
    <t>млн. рублей
 (без НДС)</t>
  </si>
  <si>
    <t>%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</si>
  <si>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</si>
  <si>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</si>
  <si>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</si>
  <si>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</si>
  <si>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</si>
  <si>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</si>
  <si>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</si>
  <si>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</si>
  <si>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Томская область</t>
  </si>
  <si>
    <t xml:space="preserve">Форма 2. Отчет об исполнении плана освоения капитальных вложений по инвестиционным проектам инвестиционной программы </t>
  </si>
  <si>
    <t>нд</t>
  </si>
  <si>
    <t>Оценка полной стоимости инвестиционного проекта в прогнозных ценах соответствующих лет, млн. рублей (без НДС)</t>
  </si>
  <si>
    <t>в прогнозных ценах</t>
  </si>
  <si>
    <t>Факт</t>
  </si>
  <si>
    <t>Приложение  № 2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</si>
  <si>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</si>
  <si>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</si>
  <si>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</si>
  <si>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</si>
  <si>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</si>
  <si>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</si>
  <si>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</si>
  <si>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</si>
  <si>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</si>
  <si>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</si>
  <si>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</si>
  <si>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</si>
  <si>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</si>
  <si>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</si>
  <si>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</si>
  <si>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</si>
  <si>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</si>
  <si>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</si>
  <si>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</si>
  <si>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</si>
  <si>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</si>
  <si>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 год</t>
  </si>
  <si>
    <t>Год раскрытия информации: 2025 год</t>
  </si>
  <si>
    <t xml:space="preserve">Фактический объем освоения капитальных вложений на  01.01. 2024 года в прогнозных ценах соответствующих лет, млн. рублей 
(без НДС) </t>
  </si>
  <si>
    <t xml:space="preserve">Остаток освоения капитальных вложений 
на  01.01. 2024 года,  
млн. рублей 
(без НДС) </t>
  </si>
  <si>
    <t xml:space="preserve">Освоение капитальных вложений года 2024, млн. рублей (без НДС) 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</si>
  <si>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</si>
  <si>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</si>
  <si>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</si>
  <si>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</si>
  <si>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</si>
  <si>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</si>
  <si>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КС-3 от 31.05.2024 № 3 на 2,011733 млн руб без НДС, ТОРГ-12 от 31.05.2024 № 1506 на 0,355912 млн руб без НДС. Дополнительный объект инвестиционной программы (объект замещения)</t>
  </si>
  <si>
    <t>ФПУ-26 от 31.07.2024 № 7301-2-2 на 0,067846 млн руб без НДС. Выполнение продолжится в 2025 г.</t>
  </si>
  <si>
    <t>выполнение перенесено на 2025 г.</t>
  </si>
  <si>
    <t>ТОРГ-12 от 28.12.2024 г. № 805 на 0,92553040 млн руб без НДС. Дополнительный объект инвестиционной программы (объект замещения)</t>
  </si>
  <si>
    <t>ТОРГ-12 от 28.12.2024 г. № 806 на 0,4627652 млн руб без НДС, ТОРГ-12 от 28.12.2024 г. № 807 на 0,63929456 млн руб без НДС.     Дополнительный объект инвестиционной программы (объект замещения)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</si>
</sst>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00000000000\ _₽_-;\-* #,##0.00000000000000\ _₽_-;_-* &quot;-&quot;??\ _₽_-;_-@_-"/>
    <numFmt numFmtId="168" formatCode="0.000000000000000000"/>
    <numFmt numFmtId="169" formatCode="_-* #,##0.000\ _₽_-;\-* #,##0.000\ _₽_-;_-* &quot;-&quot;??\ _₽_-;_-@_-"/>
    <numFmt numFmtId="170" formatCode="_-* #,##0.00_р_._-;\-* #,##0.00_р_._-;_-* \-??_р_._-;_-@_-"/>
    <numFmt numFmtId="171" formatCode="0.000"/>
  </numFmts>
  <fonts count="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</borders>
  <cellStyleXfs count="58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4" applyNumberFormat="0" applyAlignment="0" applyProtection="0"/>
    <xf numFmtId="0" fontId="11" fillId="21" borderId="15" applyNumberFormat="0" applyAlignment="0" applyProtection="0"/>
    <xf numFmtId="0" fontId="12" fillId="21" borderId="14" applyNumberFormat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9" applyNumberFormat="0" applyFill="0" applyAlignment="0" applyProtection="0"/>
    <xf numFmtId="0" fontId="17" fillId="22" borderId="20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1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2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5" borderId="0" applyNumberFormat="0" applyBorder="0" applyAlignment="0" applyProtection="0"/>
    <xf numFmtId="170" fontId="33" fillId="0" borderId="0" applyBorder="0" applyProtection="0"/>
  </cellStyleXfs>
  <cellXfs count="82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49" fontId="29" fillId="25" borderId="3" xfId="3" applyNumberFormat="1" applyFont="1" applyFill="1" applyBorder="1" applyAlignment="1">
      <alignment horizontal="center" vertical="center"/>
    </xf>
    <xf numFmtId="0" fontId="29" fillId="25" borderId="3" xfId="2" applyFont="1" applyFill="1" applyBorder="1" applyAlignment="1">
      <alignment horizontal="center" vertical="center"/>
    </xf>
    <xf numFmtId="49" fontId="29" fillId="26" borderId="3" xfId="3" applyNumberFormat="1" applyFont="1" applyFill="1" applyBorder="1" applyAlignment="1">
      <alignment horizontal="center" vertical="center"/>
    </xf>
    <xf numFmtId="0" fontId="29" fillId="26" borderId="3" xfId="2" applyFont="1" applyFill="1" applyBorder="1" applyAlignment="1">
      <alignment horizontal="center" vertical="center"/>
    </xf>
    <xf numFmtId="49" fontId="29" fillId="27" borderId="3" xfId="3" applyNumberFormat="1" applyFont="1" applyFill="1" applyBorder="1" applyAlignment="1">
      <alignment horizontal="center" vertical="center"/>
    </xf>
    <xf numFmtId="0" fontId="29" fillId="27" borderId="3" xfId="2" applyFont="1" applyFill="1" applyBorder="1" applyAlignment="1">
      <alignment horizontal="center" vertical="center"/>
    </xf>
    <xf numFmtId="49" fontId="29" fillId="0" borderId="3" xfId="3" applyNumberFormat="1" applyFont="1" applyFill="1" applyBorder="1" applyAlignment="1">
      <alignment horizontal="center" vertical="center"/>
    </xf>
    <xf numFmtId="0" fontId="29" fillId="0" borderId="3" xfId="2" applyFont="1" applyBorder="1" applyAlignment="1">
      <alignment horizontal="center" vertical="center"/>
    </xf>
    <xf numFmtId="43" fontId="2" fillId="2" borderId="0" xfId="2" applyNumberFormat="1" applyFont="1" applyFill="1"/>
    <xf numFmtId="167" fontId="2" fillId="2" borderId="0" xfId="2" applyNumberFormat="1" applyFont="1" applyFill="1"/>
    <xf numFmtId="168" fontId="2" fillId="2" borderId="0" xfId="2" applyNumberFormat="1" applyFont="1" applyFill="1"/>
    <xf numFmtId="169" fontId="30" fillId="25" borderId="3" xfId="1" applyNumberFormat="1" applyFont="1" applyFill="1" applyBorder="1" applyAlignment="1">
      <alignment horizontal="center" vertical="center"/>
    </xf>
    <xf numFmtId="169" fontId="29" fillId="27" borderId="3" xfId="463" applyNumberFormat="1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2" fillId="2" borderId="3" xfId="2" applyFont="1" applyFill="1" applyBorder="1" applyAlignment="1">
      <alignment vertical="center" wrapText="1"/>
    </xf>
    <xf numFmtId="0" fontId="2" fillId="2" borderId="6" xfId="2" applyFont="1" applyFill="1" applyBorder="1" applyAlignment="1">
      <alignment horizontal="center" vertical="center" textRotation="90" wrapText="1"/>
    </xf>
    <xf numFmtId="49" fontId="5" fillId="0" borderId="3" xfId="3" applyNumberFormat="1" applyFont="1" applyFill="1" applyBorder="1" applyAlignment="1">
      <alignment horizontal="center" vertical="center"/>
    </xf>
    <xf numFmtId="0" fontId="32" fillId="0" borderId="3" xfId="40" applyFont="1" applyFill="1" applyBorder="1" applyAlignment="1">
      <alignment horizontal="center" vertical="center" wrapText="1"/>
    </xf>
    <xf numFmtId="49" fontId="34" fillId="2" borderId="3" xfId="581" applyNumberFormat="1" applyFont="1" applyFill="1" applyBorder="1" applyAlignment="1">
      <alignment horizontal="center" vertical="center" wrapText="1"/>
    </xf>
    <xf numFmtId="49" fontId="5" fillId="2" borderId="3" xfId="3" applyNumberFormat="1" applyFont="1" applyFill="1" applyBorder="1" applyAlignment="1">
      <alignment horizontal="center" vertical="center"/>
    </xf>
    <xf numFmtId="0" fontId="32" fillId="2" borderId="3" xfId="40" applyFont="1" applyFill="1" applyBorder="1" applyAlignment="1">
      <alignment horizontal="center" vertical="center" wrapText="1"/>
    </xf>
    <xf numFmtId="171" fontId="29" fillId="26" borderId="3" xfId="463" applyNumberFormat="1" applyFont="1" applyFill="1" applyBorder="1" applyAlignment="1">
      <alignment horizontal="center" vertical="center"/>
    </xf>
    <xf numFmtId="171" fontId="29" fillId="27" borderId="3" xfId="463" applyNumberFormat="1" applyFont="1" applyFill="1" applyBorder="1" applyAlignment="1">
      <alignment horizontal="center" vertical="center"/>
    </xf>
    <xf numFmtId="171" fontId="29" fillId="0" borderId="3" xfId="2" applyNumberFormat="1" applyFont="1" applyBorder="1" applyAlignment="1">
      <alignment horizontal="center" vertical="center"/>
    </xf>
    <xf numFmtId="171" fontId="32" fillId="2" borderId="3" xfId="40" applyNumberFormat="1" applyFont="1" applyFill="1" applyBorder="1" applyAlignment="1">
      <alignment horizontal="center" vertical="center" wrapText="1"/>
    </xf>
    <xf numFmtId="171" fontId="30" fillId="2" borderId="3" xfId="463" applyNumberFormat="1" applyFont="1" applyFill="1" applyBorder="1" applyAlignment="1">
      <alignment horizontal="center" vertical="center"/>
    </xf>
    <xf numFmtId="171" fontId="29" fillId="0" borderId="3" xfId="1" applyNumberFormat="1" applyFont="1" applyFill="1" applyBorder="1" applyAlignment="1">
      <alignment horizontal="center" vertical="center"/>
    </xf>
    <xf numFmtId="171" fontId="30" fillId="0" borderId="3" xfId="1" applyNumberFormat="1" applyFont="1" applyFill="1" applyBorder="1" applyAlignment="1">
      <alignment horizontal="center" vertical="center"/>
    </xf>
    <xf numFmtId="171" fontId="30" fillId="0" borderId="3" xfId="1" applyNumberFormat="1" applyFont="1" applyFill="1" applyBorder="1" applyAlignment="1">
      <alignment horizontal="center" vertical="center" wrapText="1"/>
    </xf>
    <xf numFmtId="0" fontId="29" fillId="25" borderId="3" xfId="3" applyFont="1" applyFill="1" applyBorder="1" applyAlignment="1">
      <alignment horizontal="center" vertical="center" wrapText="1"/>
    </xf>
    <xf numFmtId="169" fontId="29" fillId="25" borderId="3" xfId="3" applyNumberFormat="1" applyFont="1" applyFill="1" applyBorder="1" applyAlignment="1">
      <alignment horizontal="center" vertical="center" wrapText="1"/>
    </xf>
    <xf numFmtId="0" fontId="29" fillId="26" borderId="3" xfId="3" applyFont="1" applyFill="1" applyBorder="1" applyAlignment="1">
      <alignment horizontal="center" vertical="center" wrapText="1"/>
    </xf>
    <xf numFmtId="169" fontId="29" fillId="26" borderId="3" xfId="3" applyNumberFormat="1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  <xf numFmtId="0" fontId="29" fillId="27" borderId="3" xfId="3" applyFont="1" applyFill="1" applyBorder="1" applyAlignment="1">
      <alignment horizontal="center" vertical="center" wrapText="1"/>
    </xf>
    <xf numFmtId="169" fontId="29" fillId="27" borderId="3" xfId="463" applyNumberFormat="1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169" fontId="29" fillId="0" borderId="3" xfId="1" applyNumberFormat="1" applyFont="1" applyFill="1" applyBorder="1" applyAlignment="1">
      <alignment horizontal="center" vertical="center" wrapText="1"/>
    </xf>
    <xf numFmtId="0" fontId="2" fillId="0" borderId="3" xfId="40" applyFont="1" applyFill="1" applyBorder="1" applyAlignment="1">
      <alignment horizontal="center" vertical="center" wrapText="1"/>
    </xf>
    <xf numFmtId="171" fontId="30" fillId="0" borderId="3" xfId="1" applyNumberFormat="1" applyFont="1" applyFill="1" applyBorder="1" applyAlignment="1">
      <alignment horizontal="left" vertical="center" wrapText="1"/>
    </xf>
    <xf numFmtId="169" fontId="30" fillId="0" borderId="3" xfId="1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32" fillId="0" borderId="3" xfId="0" applyFont="1" applyFill="1" applyBorder="1" applyAlignment="1">
      <alignment horizontal="center" vertical="center" wrapText="1"/>
    </xf>
    <xf numFmtId="171" fontId="30" fillId="2" borderId="3" xfId="1" applyNumberFormat="1" applyFont="1" applyFill="1" applyBorder="1" applyAlignment="1">
      <alignment horizontal="left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 wrapText="1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13" xfId="2" applyFont="1" applyFill="1" applyBorder="1" applyAlignment="1">
      <alignment horizontal="center" vertical="center" textRotation="90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23" xfId="2" applyFont="1" applyFill="1" applyBorder="1" applyAlignment="1">
      <alignment horizontal="center" vertical="center" wrapText="1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581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T32"/>
  <sheetViews>
    <sheetView tabSelected="1" view="pageBreakPreview" zoomScale="70" zoomScaleNormal="71" zoomScaleSheetLayoutView="70" workbookViewId="0">
      <selection activeCell="A5" sqref="A5:T5"/>
    </sheetView>
  </sheetViews>
  <sheetFormatPr defaultColWidth="9.140625" defaultRowHeight="15.75"/>
  <cols>
    <col min="1" max="1" width="14.85546875" style="1" customWidth="1"/>
    <col min="2" max="2" width="47" style="1" customWidth="1"/>
    <col min="3" max="3" width="18.7109375" style="1" customWidth="1"/>
    <col min="4" max="6" width="20.5703125" style="1" customWidth="1"/>
    <col min="7" max="7" width="20" style="1" customWidth="1"/>
    <col min="8" max="8" width="15.42578125" style="1" customWidth="1"/>
    <col min="9" max="9" width="13.85546875" style="1" customWidth="1"/>
    <col min="10" max="10" width="17.140625" style="1" customWidth="1"/>
    <col min="11" max="11" width="14.85546875" style="1" customWidth="1"/>
    <col min="12" max="12" width="14.7109375" style="1" customWidth="1"/>
    <col min="13" max="13" width="20.85546875" style="1" customWidth="1"/>
    <col min="14" max="14" width="10.28515625" style="1" customWidth="1"/>
    <col min="15" max="15" width="15.28515625" style="1" customWidth="1"/>
    <col min="16" max="16" width="14.7109375" style="1" customWidth="1"/>
    <col min="17" max="18" width="13.42578125" style="1" customWidth="1"/>
    <col min="19" max="19" width="10.7109375" style="1" customWidth="1"/>
    <col min="20" max="20" width="22" style="1" customWidth="1"/>
    <col min="21" max="21" width="26.7109375" style="1" customWidth="1"/>
    <col min="22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0" ht="18.75">
      <c r="B1" s="18"/>
      <c r="T1" s="2" t="s">
        <v>30</v>
      </c>
    </row>
    <row r="2" spans="1:20" ht="18.75">
      <c r="H2" s="19"/>
      <c r="K2" s="17"/>
      <c r="L2" s="17"/>
      <c r="M2" s="17"/>
      <c r="T2" s="3" t="s">
        <v>0</v>
      </c>
    </row>
    <row r="3" spans="1:20" ht="18.75">
      <c r="T3" s="4" t="s">
        <v>1</v>
      </c>
    </row>
    <row r="4" spans="1:20" s="5" customFormat="1" ht="18.75">
      <c r="A4" s="65" t="s">
        <v>25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s="5" customFormat="1" ht="18.75">
      <c r="A5" s="66" t="s">
        <v>52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</row>
    <row r="6" spans="1:20" s="5" customFormat="1" ht="18.75">
      <c r="A6" s="6"/>
      <c r="B6" s="6"/>
      <c r="C6" s="6"/>
      <c r="D6" s="6"/>
      <c r="E6" s="22"/>
      <c r="F6" s="22"/>
      <c r="G6" s="6"/>
      <c r="H6" s="6"/>
      <c r="I6" s="6"/>
      <c r="J6" s="29"/>
      <c r="K6" s="6"/>
      <c r="L6" s="6"/>
      <c r="M6" s="6"/>
      <c r="N6" s="6"/>
      <c r="O6" s="6"/>
      <c r="P6" s="29"/>
      <c r="Q6" s="6"/>
      <c r="R6" s="29"/>
      <c r="S6" s="6"/>
      <c r="T6" s="6"/>
    </row>
    <row r="7" spans="1:20" s="5" customFormat="1" ht="18.75">
      <c r="A7" s="66" t="s">
        <v>31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</row>
    <row r="8" spans="1:20">
      <c r="A8" s="67" t="s">
        <v>2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</row>
    <row r="9" spans="1:20">
      <c r="A9" s="7"/>
      <c r="B9" s="7"/>
      <c r="C9" s="7"/>
      <c r="D9" s="7"/>
      <c r="E9" s="23"/>
      <c r="F9" s="23"/>
      <c r="G9" s="7"/>
      <c r="H9" s="7"/>
      <c r="I9" s="7"/>
      <c r="J9" s="28"/>
      <c r="K9" s="7"/>
      <c r="L9" s="7"/>
      <c r="M9" s="7"/>
      <c r="N9" s="7"/>
      <c r="O9" s="7"/>
      <c r="P9" s="28"/>
      <c r="Q9" s="7"/>
      <c r="R9" s="28"/>
      <c r="S9" s="7"/>
      <c r="T9" s="7"/>
    </row>
    <row r="10" spans="1:20" ht="18.75">
      <c r="A10" s="68" t="s">
        <v>53</v>
      </c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</row>
    <row r="12" spans="1:20" ht="65.25" customHeight="1">
      <c r="A12" s="64" t="s">
        <v>51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</row>
    <row r="13" spans="1:20">
      <c r="A13" s="67" t="s">
        <v>3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</row>
    <row r="14" spans="1:20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</row>
    <row r="15" spans="1:20" ht="105.75" customHeight="1">
      <c r="A15" s="70" t="s">
        <v>4</v>
      </c>
      <c r="B15" s="60" t="s">
        <v>5</v>
      </c>
      <c r="C15" s="60" t="s">
        <v>6</v>
      </c>
      <c r="D15" s="70" t="s">
        <v>7</v>
      </c>
      <c r="E15" s="70" t="s">
        <v>27</v>
      </c>
      <c r="F15" s="75" t="s">
        <v>54</v>
      </c>
      <c r="G15" s="76"/>
      <c r="H15" s="75" t="s">
        <v>55</v>
      </c>
      <c r="I15" s="76"/>
      <c r="J15" s="61" t="s">
        <v>56</v>
      </c>
      <c r="K15" s="62"/>
      <c r="L15" s="62"/>
      <c r="M15" s="62"/>
      <c r="N15" s="60" t="s">
        <v>8</v>
      </c>
      <c r="O15" s="60"/>
      <c r="P15" s="75" t="s">
        <v>9</v>
      </c>
      <c r="Q15" s="81"/>
      <c r="R15" s="81"/>
      <c r="S15" s="76"/>
      <c r="T15" s="70" t="s">
        <v>10</v>
      </c>
    </row>
    <row r="16" spans="1:20" ht="15.75" customHeight="1">
      <c r="A16" s="71"/>
      <c r="B16" s="60"/>
      <c r="C16" s="60"/>
      <c r="D16" s="71"/>
      <c r="E16" s="71"/>
      <c r="F16" s="77"/>
      <c r="G16" s="78"/>
      <c r="H16" s="79"/>
      <c r="I16" s="80"/>
      <c r="J16" s="60" t="s">
        <v>13</v>
      </c>
      <c r="K16" s="60"/>
      <c r="L16" s="60" t="s">
        <v>29</v>
      </c>
      <c r="M16" s="60"/>
      <c r="N16" s="63" t="s">
        <v>11</v>
      </c>
      <c r="O16" s="63" t="s">
        <v>12</v>
      </c>
      <c r="P16" s="60" t="s">
        <v>14</v>
      </c>
      <c r="Q16" s="60"/>
      <c r="R16" s="60" t="s">
        <v>15</v>
      </c>
      <c r="S16" s="60"/>
      <c r="T16" s="71"/>
    </row>
    <row r="17" spans="1:20" ht="15.75" customHeight="1">
      <c r="A17" s="71"/>
      <c r="B17" s="60"/>
      <c r="C17" s="60"/>
      <c r="D17" s="71"/>
      <c r="E17" s="71"/>
      <c r="F17" s="79"/>
      <c r="G17" s="80"/>
      <c r="H17" s="73" t="s">
        <v>11</v>
      </c>
      <c r="I17" s="73" t="s">
        <v>12</v>
      </c>
      <c r="J17" s="60"/>
      <c r="K17" s="60"/>
      <c r="L17" s="60"/>
      <c r="M17" s="60"/>
      <c r="N17" s="63"/>
      <c r="O17" s="63"/>
      <c r="P17" s="60"/>
      <c r="Q17" s="60"/>
      <c r="R17" s="60"/>
      <c r="S17" s="60"/>
      <c r="T17" s="71"/>
    </row>
    <row r="18" spans="1:20" ht="114.75" customHeight="1">
      <c r="A18" s="72"/>
      <c r="B18" s="60"/>
      <c r="C18" s="60"/>
      <c r="D18" s="72"/>
      <c r="E18" s="72"/>
      <c r="F18" s="24" t="s">
        <v>11</v>
      </c>
      <c r="G18" s="30" t="s">
        <v>12</v>
      </c>
      <c r="H18" s="74"/>
      <c r="I18" s="74"/>
      <c r="J18" s="27" t="s">
        <v>11</v>
      </c>
      <c r="K18" s="27" t="s">
        <v>28</v>
      </c>
      <c r="L18" s="27" t="s">
        <v>11</v>
      </c>
      <c r="M18" s="27" t="s">
        <v>28</v>
      </c>
      <c r="N18" s="63"/>
      <c r="O18" s="63"/>
      <c r="P18" s="31" t="s">
        <v>11</v>
      </c>
      <c r="Q18" s="26" t="s">
        <v>12</v>
      </c>
      <c r="R18" s="31" t="s">
        <v>11</v>
      </c>
      <c r="S18" s="26" t="s">
        <v>12</v>
      </c>
      <c r="T18" s="72"/>
    </row>
    <row r="19" spans="1:20">
      <c r="A19" s="8">
        <v>1</v>
      </c>
      <c r="B19" s="8">
        <f>A19+1</f>
        <v>2</v>
      </c>
      <c r="C19" s="25">
        <f t="shared" ref="C19:T19" si="0">B19+1</f>
        <v>3</v>
      </c>
      <c r="D19" s="25">
        <f t="shared" si="0"/>
        <v>4</v>
      </c>
      <c r="E19" s="25">
        <f t="shared" si="0"/>
        <v>5</v>
      </c>
      <c r="F19" s="25">
        <f t="shared" si="0"/>
        <v>6</v>
      </c>
      <c r="G19" s="25">
        <f t="shared" si="0"/>
        <v>7</v>
      </c>
      <c r="H19" s="25">
        <f t="shared" si="0"/>
        <v>8</v>
      </c>
      <c r="I19" s="25">
        <f t="shared" si="0"/>
        <v>9</v>
      </c>
      <c r="J19" s="25">
        <f t="shared" si="0"/>
        <v>10</v>
      </c>
      <c r="K19" s="25">
        <f t="shared" si="0"/>
        <v>11</v>
      </c>
      <c r="L19" s="25">
        <f t="shared" si="0"/>
        <v>12</v>
      </c>
      <c r="M19" s="25">
        <f t="shared" si="0"/>
        <v>13</v>
      </c>
      <c r="N19" s="25">
        <f t="shared" si="0"/>
        <v>14</v>
      </c>
      <c r="O19" s="25">
        <f t="shared" si="0"/>
        <v>15</v>
      </c>
      <c r="P19" s="25">
        <f t="shared" si="0"/>
        <v>16</v>
      </c>
      <c r="Q19" s="25">
        <f t="shared" si="0"/>
        <v>17</v>
      </c>
      <c r="R19" s="25">
        <f t="shared" si="0"/>
        <v>18</v>
      </c>
      <c r="S19" s="25">
        <f t="shared" si="0"/>
        <v>19</v>
      </c>
      <c r="T19" s="25">
        <f t="shared" si="0"/>
        <v>20</v>
      </c>
    </row>
    <row r="20" spans="1:20">
      <c r="A20" s="9" t="s">
        <v>17</v>
      </c>
      <c r="B20" s="45" t="s">
        <v>24</v>
      </c>
      <c r="C20" s="10" t="s">
        <v>16</v>
      </c>
      <c r="D20" s="20"/>
      <c r="E20" s="20"/>
      <c r="F20" s="20"/>
      <c r="G20" s="20"/>
      <c r="H20" s="20">
        <v>0</v>
      </c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46"/>
    </row>
    <row r="21" spans="1:20" ht="25.5">
      <c r="A21" s="11" t="s">
        <v>18</v>
      </c>
      <c r="B21" s="47" t="s">
        <v>19</v>
      </c>
      <c r="C21" s="12" t="s">
        <v>16</v>
      </c>
      <c r="D21" s="37" t="s">
        <v>26</v>
      </c>
      <c r="E21" s="37">
        <f>E22+E25</f>
        <v>47.618498450000004</v>
      </c>
      <c r="F21" s="37" t="s">
        <v>26</v>
      </c>
      <c r="G21" s="37">
        <f t="shared" ref="G21:Q21" si="1">G22+G25</f>
        <v>23.258505089999996</v>
      </c>
      <c r="H21" s="37" t="s">
        <v>26</v>
      </c>
      <c r="I21" s="37">
        <f t="shared" si="1"/>
        <v>24.359993359999997</v>
      </c>
      <c r="J21" s="37" t="s">
        <v>26</v>
      </c>
      <c r="K21" s="37">
        <f t="shared" si="1"/>
        <v>6.9809999999999999</v>
      </c>
      <c r="L21" s="37" t="s">
        <v>26</v>
      </c>
      <c r="M21" s="37">
        <f t="shared" si="1"/>
        <v>4.4630811599999998</v>
      </c>
      <c r="N21" s="37" t="s">
        <v>26</v>
      </c>
      <c r="O21" s="37">
        <f t="shared" si="1"/>
        <v>20.0735022</v>
      </c>
      <c r="P21" s="37" t="s">
        <v>26</v>
      </c>
      <c r="Q21" s="37">
        <f t="shared" si="1"/>
        <v>-2.5179188400000001</v>
      </c>
      <c r="R21" s="37" t="s">
        <v>26</v>
      </c>
      <c r="S21" s="37">
        <f>Q21/K21*100</f>
        <v>-36.068168457241086</v>
      </c>
      <c r="T21" s="48"/>
    </row>
    <row r="22" spans="1:20" ht="78.75">
      <c r="A22" s="34" t="s">
        <v>44</v>
      </c>
      <c r="B22" s="34" t="s">
        <v>45</v>
      </c>
      <c r="C22" s="21" t="s">
        <v>16</v>
      </c>
      <c r="D22" s="38" t="s">
        <v>26</v>
      </c>
      <c r="E22" s="38">
        <f>E23</f>
        <v>3.5576540900000002</v>
      </c>
      <c r="F22" s="38" t="str">
        <f t="shared" ref="F22:S22" si="2">F23</f>
        <v>нд</v>
      </c>
      <c r="G22" s="38">
        <f t="shared" si="2"/>
        <v>3.5576540900000002</v>
      </c>
      <c r="H22" s="38" t="str">
        <f t="shared" si="2"/>
        <v>нд</v>
      </c>
      <c r="I22" s="38">
        <f t="shared" si="2"/>
        <v>0</v>
      </c>
      <c r="J22" s="38" t="str">
        <f t="shared" si="2"/>
        <v>нд</v>
      </c>
      <c r="K22" s="38">
        <f t="shared" si="2"/>
        <v>0</v>
      </c>
      <c r="L22" s="38" t="str">
        <f t="shared" si="2"/>
        <v>нд</v>
      </c>
      <c r="M22" s="38">
        <f t="shared" si="2"/>
        <v>0</v>
      </c>
      <c r="N22" s="38" t="str">
        <f t="shared" si="2"/>
        <v>нд</v>
      </c>
      <c r="O22" s="38">
        <f t="shared" si="2"/>
        <v>0</v>
      </c>
      <c r="P22" s="38" t="str">
        <f t="shared" si="2"/>
        <v>нд</v>
      </c>
      <c r="Q22" s="38">
        <f t="shared" si="2"/>
        <v>0</v>
      </c>
      <c r="R22" s="38" t="str">
        <f t="shared" si="2"/>
        <v>нд</v>
      </c>
      <c r="S22" s="38">
        <f t="shared" si="2"/>
        <v>0</v>
      </c>
      <c r="T22" s="21"/>
    </row>
    <row r="23" spans="1:20" ht="63">
      <c r="A23" s="34" t="s">
        <v>46</v>
      </c>
      <c r="B23" s="34" t="s">
        <v>47</v>
      </c>
      <c r="C23" s="16" t="s">
        <v>16</v>
      </c>
      <c r="D23" s="39" t="s">
        <v>26</v>
      </c>
      <c r="E23" s="39">
        <f>E24</f>
        <v>3.5576540900000002</v>
      </c>
      <c r="F23" s="39" t="str">
        <f>F24</f>
        <v>нд</v>
      </c>
      <c r="G23" s="39">
        <f t="shared" ref="G23:S23" si="3">G24</f>
        <v>3.5576540900000002</v>
      </c>
      <c r="H23" s="39" t="str">
        <f t="shared" si="3"/>
        <v>нд</v>
      </c>
      <c r="I23" s="39">
        <f t="shared" si="3"/>
        <v>0</v>
      </c>
      <c r="J23" s="39" t="str">
        <f t="shared" si="3"/>
        <v>нд</v>
      </c>
      <c r="K23" s="39">
        <f t="shared" si="3"/>
        <v>0</v>
      </c>
      <c r="L23" s="39" t="str">
        <f t="shared" si="3"/>
        <v>нд</v>
      </c>
      <c r="M23" s="39">
        <f t="shared" si="3"/>
        <v>0</v>
      </c>
      <c r="N23" s="39" t="str">
        <f t="shared" si="3"/>
        <v>нд</v>
      </c>
      <c r="O23" s="39">
        <f t="shared" si="3"/>
        <v>0</v>
      </c>
      <c r="P23" s="39" t="str">
        <f t="shared" si="3"/>
        <v>нд</v>
      </c>
      <c r="Q23" s="39">
        <f t="shared" si="3"/>
        <v>0</v>
      </c>
      <c r="R23" s="39" t="str">
        <f t="shared" si="3"/>
        <v>нд</v>
      </c>
      <c r="S23" s="39">
        <f t="shared" si="3"/>
        <v>0</v>
      </c>
      <c r="T23" s="16"/>
    </row>
    <row r="24" spans="1:20" ht="47.25">
      <c r="A24" s="35" t="s">
        <v>48</v>
      </c>
      <c r="B24" s="49" t="s">
        <v>49</v>
      </c>
      <c r="C24" s="36" t="s">
        <v>50</v>
      </c>
      <c r="D24" s="40" t="s">
        <v>26</v>
      </c>
      <c r="E24" s="40">
        <v>3.5576540900000002</v>
      </c>
      <c r="F24" s="40" t="s">
        <v>26</v>
      </c>
      <c r="G24" s="40">
        <v>3.5576540900000002</v>
      </c>
      <c r="H24" s="40" t="s">
        <v>26</v>
      </c>
      <c r="I24" s="40">
        <v>0</v>
      </c>
      <c r="J24" s="40" t="s">
        <v>26</v>
      </c>
      <c r="K24" s="40">
        <v>0</v>
      </c>
      <c r="L24" s="40" t="s">
        <v>26</v>
      </c>
      <c r="M24" s="40">
        <v>0</v>
      </c>
      <c r="N24" s="40" t="s">
        <v>26</v>
      </c>
      <c r="O24" s="40">
        <v>0</v>
      </c>
      <c r="P24" s="40" t="s">
        <v>26</v>
      </c>
      <c r="Q24" s="40">
        <f>M24-K24</f>
        <v>0</v>
      </c>
      <c r="R24" s="40" t="s">
        <v>26</v>
      </c>
      <c r="S24" s="40">
        <v>0</v>
      </c>
      <c r="T24" s="36"/>
    </row>
    <row r="25" spans="1:20" ht="38.25">
      <c r="A25" s="13" t="s">
        <v>20</v>
      </c>
      <c r="B25" s="50" t="s">
        <v>21</v>
      </c>
      <c r="C25" s="14" t="s">
        <v>16</v>
      </c>
      <c r="D25" s="41" t="s">
        <v>26</v>
      </c>
      <c r="E25" s="38">
        <f>E26</f>
        <v>44.060844360000004</v>
      </c>
      <c r="F25" s="38">
        <f t="shared" ref="F25:R25" si="4">F26</f>
        <v>0</v>
      </c>
      <c r="G25" s="38">
        <f t="shared" si="4"/>
        <v>19.700850999999997</v>
      </c>
      <c r="H25" s="38">
        <f t="shared" si="4"/>
        <v>0</v>
      </c>
      <c r="I25" s="38">
        <f t="shared" si="4"/>
        <v>24.359993359999997</v>
      </c>
      <c r="J25" s="38">
        <f t="shared" si="4"/>
        <v>0</v>
      </c>
      <c r="K25" s="38">
        <f t="shared" si="4"/>
        <v>6.9809999999999999</v>
      </c>
      <c r="L25" s="38">
        <f t="shared" si="4"/>
        <v>0</v>
      </c>
      <c r="M25" s="38">
        <f t="shared" si="4"/>
        <v>4.4630811599999998</v>
      </c>
      <c r="N25" s="38">
        <f t="shared" si="4"/>
        <v>0</v>
      </c>
      <c r="O25" s="38">
        <f t="shared" si="4"/>
        <v>20.0735022</v>
      </c>
      <c r="P25" s="38">
        <f t="shared" si="4"/>
        <v>0</v>
      </c>
      <c r="Q25" s="38">
        <f t="shared" si="4"/>
        <v>-2.5179188400000001</v>
      </c>
      <c r="R25" s="38">
        <f t="shared" si="4"/>
        <v>0</v>
      </c>
      <c r="S25" s="38">
        <f>Q25/K25*100</f>
        <v>-36.068168457241086</v>
      </c>
      <c r="T25" s="51"/>
    </row>
    <row r="26" spans="1:20" ht="25.5">
      <c r="A26" s="15" t="s">
        <v>22</v>
      </c>
      <c r="B26" s="52" t="s">
        <v>23</v>
      </c>
      <c r="C26" s="16" t="s">
        <v>16</v>
      </c>
      <c r="D26" s="41" t="s">
        <v>26</v>
      </c>
      <c r="E26" s="42">
        <f>SUM(E27:E32)</f>
        <v>44.060844360000004</v>
      </c>
      <c r="F26" s="42">
        <f t="shared" ref="F26:O26" si="5">SUM(F27:F32)</f>
        <v>0</v>
      </c>
      <c r="G26" s="42">
        <f t="shared" si="5"/>
        <v>19.700850999999997</v>
      </c>
      <c r="H26" s="42">
        <f t="shared" si="5"/>
        <v>0</v>
      </c>
      <c r="I26" s="42">
        <f t="shared" si="5"/>
        <v>24.359993359999997</v>
      </c>
      <c r="J26" s="42">
        <f t="shared" si="5"/>
        <v>0</v>
      </c>
      <c r="K26" s="42">
        <f t="shared" si="5"/>
        <v>6.9809999999999999</v>
      </c>
      <c r="L26" s="42">
        <f t="shared" si="5"/>
        <v>0</v>
      </c>
      <c r="M26" s="42">
        <f t="shared" si="5"/>
        <v>4.4630811599999998</v>
      </c>
      <c r="N26" s="42">
        <f t="shared" si="5"/>
        <v>0</v>
      </c>
      <c r="O26" s="42">
        <f t="shared" si="5"/>
        <v>20.0735022</v>
      </c>
      <c r="P26" s="42">
        <f t="shared" ref="P26:R26" si="6">SUM(P27:P30)</f>
        <v>0</v>
      </c>
      <c r="Q26" s="42">
        <f>SUM(Q27:Q32)</f>
        <v>-2.5179188400000001</v>
      </c>
      <c r="R26" s="42">
        <f t="shared" si="6"/>
        <v>0</v>
      </c>
      <c r="S26" s="42">
        <f>Q26/K26*100</f>
        <v>-36.068168457241086</v>
      </c>
      <c r="T26" s="53"/>
    </row>
    <row r="27" spans="1:20" ht="126.75" customHeight="1">
      <c r="A27" s="32" t="s">
        <v>32</v>
      </c>
      <c r="B27" s="54" t="s">
        <v>33</v>
      </c>
      <c r="C27" s="33" t="s">
        <v>34</v>
      </c>
      <c r="D27" s="41" t="s">
        <v>26</v>
      </c>
      <c r="E27" s="44">
        <v>16.841551000000003</v>
      </c>
      <c r="F27" s="43" t="s">
        <v>26</v>
      </c>
      <c r="G27" s="43">
        <f>14.30234+0.348156</f>
        <v>14.650495999999999</v>
      </c>
      <c r="H27" s="41" t="s">
        <v>26</v>
      </c>
      <c r="I27" s="43">
        <v>2.191055</v>
      </c>
      <c r="J27" s="41" t="s">
        <v>26</v>
      </c>
      <c r="K27" s="44">
        <v>0</v>
      </c>
      <c r="L27" s="41" t="s">
        <v>26</v>
      </c>
      <c r="M27" s="43">
        <v>2.367645</v>
      </c>
      <c r="N27" s="41" t="s">
        <v>26</v>
      </c>
      <c r="O27" s="43">
        <v>0</v>
      </c>
      <c r="P27" s="41" t="s">
        <v>26</v>
      </c>
      <c r="Q27" s="44">
        <f>M27-K27</f>
        <v>2.367645</v>
      </c>
      <c r="R27" s="41" t="s">
        <v>26</v>
      </c>
      <c r="S27" s="44">
        <v>100</v>
      </c>
      <c r="T27" s="55" t="s">
        <v>63</v>
      </c>
    </row>
    <row r="28" spans="1:20" ht="63.75">
      <c r="A28" s="32" t="s">
        <v>35</v>
      </c>
      <c r="B28" s="54" t="s">
        <v>36</v>
      </c>
      <c r="C28" s="33" t="s">
        <v>37</v>
      </c>
      <c r="D28" s="41" t="s">
        <v>26</v>
      </c>
      <c r="E28" s="44">
        <v>19.194099999999999</v>
      </c>
      <c r="F28" s="43" t="s">
        <v>26</v>
      </c>
      <c r="G28" s="43">
        <f>2.77993+0.875999</f>
        <v>3.6559289999999995</v>
      </c>
      <c r="H28" s="41" t="s">
        <v>26</v>
      </c>
      <c r="I28" s="43">
        <v>15.538170999999998</v>
      </c>
      <c r="J28" s="41" t="s">
        <v>26</v>
      </c>
      <c r="K28" s="44">
        <v>4</v>
      </c>
      <c r="L28" s="41" t="s">
        <v>26</v>
      </c>
      <c r="M28" s="43">
        <v>6.7846000000000004E-2</v>
      </c>
      <c r="N28" s="41" t="s">
        <v>26</v>
      </c>
      <c r="O28" s="43">
        <f t="shared" ref="O28:O30" si="7">I28-M28</f>
        <v>15.470324999999999</v>
      </c>
      <c r="P28" s="41" t="s">
        <v>26</v>
      </c>
      <c r="Q28" s="44">
        <f>M28-K28</f>
        <v>-3.9321540000000001</v>
      </c>
      <c r="R28" s="41" t="s">
        <v>26</v>
      </c>
      <c r="S28" s="44">
        <f>Q28/K28*100</f>
        <v>-98.303849999999997</v>
      </c>
      <c r="T28" s="55" t="s">
        <v>64</v>
      </c>
    </row>
    <row r="29" spans="1:20" ht="47.25">
      <c r="A29" s="32" t="s">
        <v>38</v>
      </c>
      <c r="B29" s="54" t="s">
        <v>39</v>
      </c>
      <c r="C29" s="33" t="s">
        <v>40</v>
      </c>
      <c r="D29" s="41" t="s">
        <v>26</v>
      </c>
      <c r="E29" s="44">
        <v>2.9049999999999998</v>
      </c>
      <c r="F29" s="43" t="s">
        <v>26</v>
      </c>
      <c r="G29" s="43">
        <v>1.3944259999999999</v>
      </c>
      <c r="H29" s="41" t="s">
        <v>26</v>
      </c>
      <c r="I29" s="43">
        <v>1.5105739999999999</v>
      </c>
      <c r="J29" s="41" t="s">
        <v>26</v>
      </c>
      <c r="K29" s="44">
        <v>2.46</v>
      </c>
      <c r="L29" s="41" t="s">
        <v>26</v>
      </c>
      <c r="M29" s="43">
        <v>0</v>
      </c>
      <c r="N29" s="41" t="s">
        <v>26</v>
      </c>
      <c r="O29" s="43">
        <f t="shared" si="7"/>
        <v>1.5105739999999999</v>
      </c>
      <c r="P29" s="41" t="s">
        <v>26</v>
      </c>
      <c r="Q29" s="44">
        <f t="shared" ref="Q29:Q30" si="8">M29-K29</f>
        <v>-2.46</v>
      </c>
      <c r="R29" s="41" t="s">
        <v>26</v>
      </c>
      <c r="S29" s="44">
        <f>Q29/K29*100</f>
        <v>-100</v>
      </c>
      <c r="T29" s="56" t="s">
        <v>65</v>
      </c>
    </row>
    <row r="30" spans="1:20" ht="47.25">
      <c r="A30" s="32" t="s">
        <v>41</v>
      </c>
      <c r="B30" s="54" t="s">
        <v>42</v>
      </c>
      <c r="C30" s="33" t="s">
        <v>43</v>
      </c>
      <c r="D30" s="41" t="s">
        <v>26</v>
      </c>
      <c r="E30" s="44">
        <v>2.8759999999999999</v>
      </c>
      <c r="F30" s="43" t="s">
        <v>26</v>
      </c>
      <c r="G30" s="43">
        <v>0</v>
      </c>
      <c r="H30" s="41" t="s">
        <v>26</v>
      </c>
      <c r="I30" s="43">
        <v>2.8759999999999999</v>
      </c>
      <c r="J30" s="41" t="s">
        <v>26</v>
      </c>
      <c r="K30" s="44">
        <v>0.52100000000000002</v>
      </c>
      <c r="L30" s="41" t="s">
        <v>26</v>
      </c>
      <c r="M30" s="43">
        <v>0</v>
      </c>
      <c r="N30" s="41" t="s">
        <v>26</v>
      </c>
      <c r="O30" s="43">
        <f t="shared" si="7"/>
        <v>2.8759999999999999</v>
      </c>
      <c r="P30" s="41" t="s">
        <v>26</v>
      </c>
      <c r="Q30" s="44">
        <f t="shared" si="8"/>
        <v>-0.52100000000000002</v>
      </c>
      <c r="R30" s="41" t="s">
        <v>26</v>
      </c>
      <c r="S30" s="44">
        <v>0</v>
      </c>
      <c r="T30" s="55" t="s">
        <v>65</v>
      </c>
    </row>
    <row r="31" spans="1:20" ht="89.25">
      <c r="A31" s="32" t="s">
        <v>57</v>
      </c>
      <c r="B31" s="57" t="s">
        <v>59</v>
      </c>
      <c r="C31" s="58" t="s">
        <v>60</v>
      </c>
      <c r="D31" s="41" t="s">
        <v>26</v>
      </c>
      <c r="E31" s="43">
        <f>1.02596768</f>
        <v>1.0259676799999999</v>
      </c>
      <c r="F31" s="43" t="s">
        <v>26</v>
      </c>
      <c r="G31" s="43">
        <v>0</v>
      </c>
      <c r="H31" s="41" t="s">
        <v>26</v>
      </c>
      <c r="I31" s="43">
        <f>1.02596768</f>
        <v>1.0259676799999999</v>
      </c>
      <c r="J31" s="41" t="s">
        <v>26</v>
      </c>
      <c r="K31" s="44">
        <v>0</v>
      </c>
      <c r="L31" s="41" t="s">
        <v>26</v>
      </c>
      <c r="M31" s="43">
        <v>0.92553039999999998</v>
      </c>
      <c r="N31" s="41" t="s">
        <v>26</v>
      </c>
      <c r="O31" s="43">
        <f t="shared" ref="O31:O32" si="9">I31-M31</f>
        <v>0.10043727999999996</v>
      </c>
      <c r="P31" s="41" t="s">
        <v>26</v>
      </c>
      <c r="Q31" s="44">
        <f t="shared" ref="Q31:Q32" si="10">M31-K31</f>
        <v>0.92553039999999998</v>
      </c>
      <c r="R31" s="41" t="s">
        <v>26</v>
      </c>
      <c r="S31" s="44">
        <v>100</v>
      </c>
      <c r="T31" s="59" t="s">
        <v>66</v>
      </c>
    </row>
    <row r="32" spans="1:20" ht="114.75">
      <c r="A32" s="32" t="s">
        <v>58</v>
      </c>
      <c r="B32" s="57" t="s">
        <v>61</v>
      </c>
      <c r="C32" s="58" t="s">
        <v>62</v>
      </c>
      <c r="D32" s="41" t="s">
        <v>26</v>
      </c>
      <c r="E32" s="43">
        <f>1.21822568</f>
        <v>1.21822568</v>
      </c>
      <c r="F32" s="43" t="s">
        <v>26</v>
      </c>
      <c r="G32" s="43">
        <v>0</v>
      </c>
      <c r="H32" s="41" t="s">
        <v>26</v>
      </c>
      <c r="I32" s="43">
        <f>1.21822568</f>
        <v>1.21822568</v>
      </c>
      <c r="J32" s="41" t="s">
        <v>26</v>
      </c>
      <c r="K32" s="44">
        <v>0</v>
      </c>
      <c r="L32" s="41" t="s">
        <v>26</v>
      </c>
      <c r="M32" s="43">
        <v>1.1020597599999999</v>
      </c>
      <c r="N32" s="41" t="s">
        <v>26</v>
      </c>
      <c r="O32" s="43">
        <f t="shared" si="9"/>
        <v>0.11616592000000003</v>
      </c>
      <c r="P32" s="41" t="s">
        <v>26</v>
      </c>
      <c r="Q32" s="44">
        <f t="shared" si="10"/>
        <v>1.1020597599999999</v>
      </c>
      <c r="R32" s="41" t="s">
        <v>26</v>
      </c>
      <c r="S32" s="44">
        <v>100</v>
      </c>
      <c r="T32" s="59" t="s">
        <v>67</v>
      </c>
    </row>
  </sheetData>
  <autoFilter ref="A19:T28">
    <filterColumn colId="4"/>
    <filterColumn colId="5"/>
    <filterColumn colId="9"/>
    <filterColumn colId="15"/>
    <filterColumn colId="17"/>
  </autoFilter>
  <mergeCells count="27">
    <mergeCell ref="A13:T13"/>
    <mergeCell ref="A14:T14"/>
    <mergeCell ref="A15:A18"/>
    <mergeCell ref="B15:B18"/>
    <mergeCell ref="C15:C18"/>
    <mergeCell ref="D15:D18"/>
    <mergeCell ref="T15:T18"/>
    <mergeCell ref="N16:N18"/>
    <mergeCell ref="H17:H18"/>
    <mergeCell ref="I17:I18"/>
    <mergeCell ref="E15:E18"/>
    <mergeCell ref="F15:G17"/>
    <mergeCell ref="P15:S15"/>
    <mergeCell ref="P16:Q17"/>
    <mergeCell ref="R16:S17"/>
    <mergeCell ref="H15:I16"/>
    <mergeCell ref="A12:T12"/>
    <mergeCell ref="A4:T4"/>
    <mergeCell ref="A5:T5"/>
    <mergeCell ref="A7:T7"/>
    <mergeCell ref="A8:T8"/>
    <mergeCell ref="A10:T10"/>
    <mergeCell ref="J16:K17"/>
    <mergeCell ref="L16:M17"/>
    <mergeCell ref="J15:M15"/>
    <mergeCell ref="N15:O15"/>
    <mergeCell ref="O16:O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DoroninaOA</cp:lastModifiedBy>
  <dcterms:created xsi:type="dcterms:W3CDTF">2018-08-03T08:09:41Z</dcterms:created>
  <dcterms:modified xsi:type="dcterms:W3CDTF">2025-01-28T02:35:36Z</dcterms:modified>
</cp:coreProperties>
</file>