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Корректировка ИП 2023\Документы в ДТР\28.02.2023\Обосновывающие материалы\J_0000007065  Приобретение иных материальных активов\"/>
    </mc:Choice>
  </mc:AlternateContent>
  <bookViews>
    <workbookView xWindow="0" yWindow="0" windowWidth="28800" windowHeight="12435"/>
  </bookViews>
  <sheets>
    <sheet name="Расшифровка" sheetId="1" r:id="rId1"/>
  </sheets>
  <definedNames>
    <definedName name="_xlnm._FilterDatabase" localSheetId="0" hidden="1">Расшифровка!$A$7:$O$39</definedName>
    <definedName name="_xlnm.Print_Titles" localSheetId="0">Расшифровка!$6:$6</definedName>
    <definedName name="_xlnm.Print_Area" localSheetId="0">Расшифровка!$A$1:$O$39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J39" i="1"/>
  <c r="L39" i="1" s="1"/>
  <c r="O38" i="1"/>
  <c r="J38" i="1"/>
  <c r="L38" i="1" s="1"/>
  <c r="O37" i="1"/>
  <c r="J37" i="1"/>
  <c r="L37" i="1" s="1"/>
  <c r="O36" i="1"/>
  <c r="J36" i="1"/>
  <c r="L36" i="1" s="1"/>
  <c r="O35" i="1"/>
  <c r="J35" i="1"/>
  <c r="L35" i="1" s="1"/>
  <c r="O34" i="1"/>
  <c r="J34" i="1"/>
  <c r="L34" i="1" s="1"/>
  <c r="O33" i="1"/>
  <c r="J33" i="1"/>
  <c r="L33" i="1" s="1"/>
  <c r="O32" i="1"/>
  <c r="J32" i="1"/>
  <c r="L32" i="1" s="1"/>
  <c r="O31" i="1"/>
  <c r="J31" i="1"/>
  <c r="L31" i="1" s="1"/>
  <c r="O30" i="1"/>
  <c r="J30" i="1"/>
  <c r="L30" i="1" s="1"/>
  <c r="O29" i="1"/>
  <c r="J29" i="1"/>
  <c r="L29" i="1" s="1"/>
  <c r="O28" i="1"/>
  <c r="J28" i="1"/>
  <c r="L28" i="1" s="1"/>
  <c r="O27" i="1"/>
  <c r="J27" i="1"/>
  <c r="L27" i="1" s="1"/>
  <c r="O26" i="1"/>
  <c r="J26" i="1"/>
  <c r="L26" i="1" s="1"/>
  <c r="O25" i="1"/>
  <c r="J25" i="1"/>
  <c r="L25" i="1" s="1"/>
  <c r="O24" i="1"/>
  <c r="J24" i="1"/>
  <c r="L24" i="1" s="1"/>
  <c r="O23" i="1"/>
  <c r="J23" i="1"/>
  <c r="L23" i="1" s="1"/>
  <c r="O22" i="1"/>
  <c r="J22" i="1"/>
  <c r="L22" i="1" s="1"/>
  <c r="O21" i="1"/>
  <c r="J21" i="1"/>
  <c r="L21" i="1" s="1"/>
  <c r="O20" i="1"/>
  <c r="J20" i="1"/>
  <c r="L20" i="1" s="1"/>
  <c r="O19" i="1"/>
  <c r="J19" i="1"/>
  <c r="L19" i="1" s="1"/>
  <c r="O18" i="1"/>
  <c r="J18" i="1"/>
  <c r="L18" i="1" s="1"/>
  <c r="O17" i="1"/>
  <c r="J17" i="1"/>
  <c r="L17" i="1" s="1"/>
  <c r="O16" i="1"/>
  <c r="J16" i="1"/>
  <c r="L16" i="1" s="1"/>
  <c r="O15" i="1"/>
  <c r="J15" i="1"/>
  <c r="L15" i="1" s="1"/>
  <c r="O14" i="1"/>
  <c r="J14" i="1"/>
  <c r="L14" i="1" s="1"/>
  <c r="O13" i="1"/>
  <c r="J13" i="1"/>
  <c r="L13" i="1" s="1"/>
  <c r="O12" i="1"/>
  <c r="J12" i="1"/>
  <c r="L12" i="1" s="1"/>
  <c r="O11" i="1"/>
  <c r="J11" i="1"/>
  <c r="L11" i="1" s="1"/>
  <c r="O10" i="1"/>
  <c r="J10" i="1"/>
  <c r="L10" i="1" s="1"/>
  <c r="O9" i="1"/>
  <c r="J9" i="1"/>
  <c r="L9" i="1" s="1"/>
  <c r="L8" i="1" s="1"/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J8" i="1"/>
  <c r="M8" i="1" l="1"/>
</calcChain>
</file>

<file path=xl/sharedStrings.xml><?xml version="1.0" encoding="utf-8"?>
<sst xmlns="http://schemas.openxmlformats.org/spreadsheetml/2006/main" count="206" uniqueCount="118">
  <si>
    <t>Расшифровка инвестиционного проекта "Приобретение иных материальных активов"</t>
  </si>
  <si>
    <t>п/п</t>
  </si>
  <si>
    <t>Собственник</t>
  </si>
  <si>
    <t>Диспетчерское наименование</t>
  </si>
  <si>
    <t>Характеристика</t>
  </si>
  <si>
    <t>Тип сетей</t>
  </si>
  <si>
    <t>U, кВ</t>
  </si>
  <si>
    <t>Объемные показатели, км/шт, кВт</t>
  </si>
  <si>
    <r>
      <t>Наименование в соответствии со ставками приказа ДТР №6-637 от 19.11.2022г,</t>
    </r>
    <r>
      <rPr>
        <sz val="10"/>
        <color theme="9" tint="-0.249977111117893"/>
        <rFont val="Times New Roman"/>
        <family val="1"/>
        <charset val="204"/>
      </rPr>
      <t xml:space="preserve"> №6-785 от 27.12.2019г</t>
    </r>
  </si>
  <si>
    <t>Ставка плата, руб. без НДС</t>
  </si>
  <si>
    <r>
      <t>Стоимость строительства в соответствие со ставками приказа ДТР №6-637 от 19.11.2022г , руб. без НДС,</t>
    </r>
    <r>
      <rPr>
        <sz val="10"/>
        <color theme="9" tint="-0.249977111117893"/>
        <rFont val="Times New Roman"/>
        <family val="1"/>
        <charset val="204"/>
      </rPr>
      <t xml:space="preserve"> №6-785 от 27.12.2019г</t>
    </r>
  </si>
  <si>
    <t>Дата ввода</t>
  </si>
  <si>
    <t>Амортизация, руб. без НДС</t>
  </si>
  <si>
    <t>Остаточная стоимость, руб. без НДС</t>
  </si>
  <si>
    <t>Срок полезного использования, мес.</t>
  </si>
  <si>
    <t>Количество месяцев использования</t>
  </si>
  <si>
    <t>Итого:</t>
  </si>
  <si>
    <t>СНТ "Ветеран Вооруженных Сил"</t>
  </si>
  <si>
    <t>ТП Б-3-23</t>
  </si>
  <si>
    <t>Трансформаторное оборудование: КТП-250кВА РУ-10/0,4кВ: Трансформатор 250кВА 10/0,4кВ №821Б732 г.в. 1982</t>
  </si>
  <si>
    <t>ТП</t>
  </si>
  <si>
    <t>10/0,4</t>
  </si>
  <si>
    <t>232,5</t>
  </si>
  <si>
    <t>Строительство трансформаторных подстанций (ТП), за исключением распределительных трансформаторных подстанций (РТП) 10/0,4 кВ, шкафного или киоскового типа, Однотрансформаторные, Трансформаторная мощность от 100 до 250 кВА включительно</t>
  </si>
  <si>
    <t>ВЛЭП-0,4кВ от ТП Б-3-23</t>
  </si>
  <si>
    <t>А-50 (4076м), А-16 (3571м), СИП 2х16 (761м), СИП 4х16 (13м), СИП 4х35 (335м), СИП 4х50 (46м) на 198 дер.опорах с ж/б приставками и 7 ж/б опорах, общая длина - 8,802км</t>
  </si>
  <si>
    <t>ВЛ</t>
  </si>
  <si>
    <t>0,4</t>
  </si>
  <si>
    <t>1,155</t>
  </si>
  <si>
    <t>Деревянные опоры, изолированный алюминиевый провод, диапазон сечения до 50 квадратных мм включительно, одноцепная</t>
  </si>
  <si>
    <t>7,647</t>
  </si>
  <si>
    <t>Деревянные опоры, неизолированный алюминиевый провод, диапазон сечения до 50 квадратных мм включительно, одноцепная</t>
  </si>
  <si>
    <t>СНТ "Заря"</t>
  </si>
  <si>
    <t>ВЛЭП-10кВ отпайка от разъединителя Р-КТП-68/6 до ТП-68/6</t>
  </si>
  <si>
    <t>Разъединитель Р-КТП-68/6 на оп.№103а (аб.)</t>
  </si>
  <si>
    <t>РЛНД</t>
  </si>
  <si>
    <t>10</t>
  </si>
  <si>
    <t>1</t>
  </si>
  <si>
    <t>Строительство пунктов секционирования, Линейные разъединители, Номинальный ток от 250 до 500 А, количество ячеек до 5 включительно</t>
  </si>
  <si>
    <t>Оборудование ТП-68/6</t>
  </si>
  <si>
    <t>Трансформатор 250кВА 10/0,4</t>
  </si>
  <si>
    <t>ВЛЭП-0,4кВ от ТП-68/6</t>
  </si>
  <si>
    <t>А (3060м), СИП 4 (1020м) на 94 дер.опорах с ж/б приставками, общая длина - 4,08км</t>
  </si>
  <si>
    <t>1,02</t>
  </si>
  <si>
    <t>3,06</t>
  </si>
  <si>
    <t>СНТ "Изыскатель"</t>
  </si>
  <si>
    <t>ВЛЭП-0,4кВ от ТП 68/6</t>
  </si>
  <si>
    <t>СИП (25м), А (2726м) на 77 дер.опорах с ж/б приставками, общая длина - 2,751км</t>
  </si>
  <si>
    <t>0,025</t>
  </si>
  <si>
    <t>2,726</t>
  </si>
  <si>
    <t>СНТ "Возрождение"</t>
  </si>
  <si>
    <t>ВЛЭП-0,4кВ от ТП 711 ВЛ-1</t>
  </si>
  <si>
    <t>СИП 3х50+1х54,6 (416м), СИП 4х25 (470м), СИП 4х16 (303м) на 37 дер.опорах с ж/б приставками, общая длина - 1,189км</t>
  </si>
  <si>
    <t>1,189</t>
  </si>
  <si>
    <t>СНТСН "Агро"</t>
  </si>
  <si>
    <t>ВЛЭП-10кВ
Оборудование ТП
ВЛЭП-0,4кВ</t>
  </si>
  <si>
    <t>СИП-3 1х50 (410м), А-50 (25м) на 8 ж/б опорах и 2 дер.опорах с ж/б ПТ, общая длина - 0,435км; РЛНД-10 (2шт.)</t>
  </si>
  <si>
    <t>0,435</t>
  </si>
  <si>
    <t xml:space="preserve">Опоры железобетонные, изолированный алюминиевый провод, сечение провода до 50 квадратных мм включительно, одноцепная </t>
  </si>
  <si>
    <t>2</t>
  </si>
  <si>
    <t>ТП КО-9-18 СНТСН "Агро"</t>
  </si>
  <si>
    <t>РУ-10/0,4кВ, трансформатор 400кВА 10/0,4кВ № 34077 г.в. 1987</t>
  </si>
  <si>
    <t>372</t>
  </si>
  <si>
    <t>Строительство трансформаторных подстанций (ТП), за исключением распределительных трансформаторных подстанций (РТП) 10/0,4 кВ, шкафного или киоскового типа, Однотрансформаторные, Трансформаторная мощность от 250 до 400 кВА включительно</t>
  </si>
  <si>
    <t>ВЛЭП-0,4кВ от ТП КО-9-18</t>
  </si>
  <si>
    <t>СИП 4х50 (967м), СИП 2х16 (697м), А-16 (5137м) на 164 дер.опорах с ж/б ПТ, общая длина - 6,801км</t>
  </si>
  <si>
    <t>1,664</t>
  </si>
  <si>
    <t>5,137</t>
  </si>
  <si>
    <t>СТСН "Сирень-1"</t>
  </si>
  <si>
    <t>ВЛЭП-0,4кВ от ТП 579</t>
  </si>
  <si>
    <t>СИП 4 (119м), СИП 4х25 (374м), СИП 4х16 (844м), СИП 2х16х (1722м) на 28 дер.опорах с ж/б приставками, общая длина - 3,059км</t>
  </si>
  <si>
    <t>3,059</t>
  </si>
  <si>
    <t>СНТ "Томичка"</t>
  </si>
  <si>
    <t>ВЛЭП-0,4кВ от ТП З-05-07</t>
  </si>
  <si>
    <t>СИП 4х50 (100м), СИП 4х25 (240м), СИП 4х16 (1200м) на 50 дер.опорах с ж/б приставками, общая длина - 1,54км</t>
  </si>
  <si>
    <t>1,54</t>
  </si>
  <si>
    <t>8</t>
  </si>
  <si>
    <t>ТСЖ "Полянка"</t>
  </si>
  <si>
    <t>ВЛЭП-10кВ ф.КИ-7 от оп.№128 до ТП КИ-7-14</t>
  </si>
  <si>
    <t>А (12м) на 1 дер.опоре с ж/ приставкой (аб.), РЛНД (1шт.), общая длина - 0,012км</t>
  </si>
  <si>
    <t>ТП КИ-7-14</t>
  </si>
  <si>
    <t>Трансформаторное оборудование: КТП, трансформатор 250кВА 10/0,4кВ №119778 г.в. 1972</t>
  </si>
  <si>
    <t>ВЛЭП-0,4кВ от ТП КИ-7-14</t>
  </si>
  <si>
    <t>А (1430м), СИП (168м) на 53 дер.опорах с ж/б приставками, общая длина - 1,598км</t>
  </si>
  <si>
    <t>0,168</t>
  </si>
  <si>
    <t>1,430</t>
  </si>
  <si>
    <t>КЛЭП-0,4кВ от ТП КИ-7-14 вывод на ВЛ-2, ВЛ-3</t>
  </si>
  <si>
    <t>вывод на ВЛ-2: АВВГ 3х20+1х35 L=25м
вывод на ВЛ-3: АВВГ 4х50 L=80м
Lобщ=105м</t>
  </si>
  <si>
    <t>КЛ</t>
  </si>
  <si>
    <t>0,105</t>
  </si>
  <si>
    <t>В траншеях, многожильные, с резиновой и пластмассовой изоляцией, диапазон сечения до 50 квадратных мм включительно, один кабель</t>
  </si>
  <si>
    <t>ГСК "Электрон"</t>
  </si>
  <si>
    <t>8КЛЭП-0,4кВ от ТП 814 до РП-0,4кВ№1</t>
  </si>
  <si>
    <t>3АВБбШв 4х25 L=3х25м
4АВБбШв 4х50 L=4х25м
АВБбШв 4х70 L=25м, Lобщ=200м</t>
  </si>
  <si>
    <t>0,075</t>
  </si>
  <si>
    <t>0,05</t>
  </si>
  <si>
    <t>В траншеях, многожильные, с резиновой и пластмассовой изоляцией, диапазон сечения до 50 квадратных мм включительно, два кабеля</t>
  </si>
  <si>
    <t>В траншеях, многожильные, с резиновой и пластмассовой изоляцией, диапазон сечения от 50 до 100 квадратных мм включительно, один кабель</t>
  </si>
  <si>
    <t>2КЛЭП-0,4кВ от РП-0,4кВ №1 (ТП 814) до РП-0,4кВ №2</t>
  </si>
  <si>
    <t>АВБбШв 4х50 L=60м
АВБбШв 4х70 L=60м,
Lобщ=120м</t>
  </si>
  <si>
    <t>0,06</t>
  </si>
  <si>
    <t>Хоменков Олег Анатольевич</t>
  </si>
  <si>
    <t>4КЛЭП-0,4кВ от ТП 942-82 до ВРУ-1,2 жилого дома по ул. Строевая, 7</t>
  </si>
  <si>
    <t xml:space="preserve">До ВРУ-1 2АВБбШв 2(4х120) L=4х207м, до ВРУ-2 2АВБбШв (4х120) L=2х205м, Lобщ=1238м  </t>
  </si>
  <si>
    <t>0,207</t>
  </si>
  <si>
    <t>В траншеях, многожильные, с резиновой и пластмассовой изоляцией, диапазон сечения от 100 до 200 квадратных мм включительно, четыре кабеля</t>
  </si>
  <si>
    <t>0,205</t>
  </si>
  <si>
    <t>В траншеях, многожильные, с резиновой и пластмассовой изоляцией, диапазон сечения от 100 до 200 квадратных мм включительно, два кабеля</t>
  </si>
  <si>
    <t>ИП Обухова Лариса Вениаминовна</t>
  </si>
  <si>
    <t>КЛЭП-0,4кВ от ТП 294 до ВРУ-0,4кВ нежилого помещения по ул. Циолковского, 28</t>
  </si>
  <si>
    <t>АВБбШвнгLS 4х185 L=61м</t>
  </si>
  <si>
    <t>0,061</t>
  </si>
  <si>
    <t>В траншеях, многожильные, с резиновой и пластмассовой изоляцией, диапазон сечения от 100 до 200 квадратных мм включительно, один кабель</t>
  </si>
  <si>
    <t>ООО "АДС-Ф"</t>
  </si>
  <si>
    <t>2КЛЭП-0,4кВ от границы земельного участка до ВРУ-0,4кВ нежилого здания по пр-кт Кирова, 58/56 (ТП604-118)</t>
  </si>
  <si>
    <t>2АВБШвнгLS 4х240 L=2х65м, Lобщ=130м</t>
  </si>
  <si>
    <t>0,13</t>
  </si>
  <si>
    <t xml:space="preserve"> траншеях, многожильные, с резиновой и пластмассовой изоляцией, диапазон сечения от 200 до 250 квадратных мм включительно, два кабеля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</si>
</sst>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0"/>
  <sheetViews>
    <sheetView tabSelected="1" view="pageBreakPreview" zoomScale="85" zoomScaleNormal="85" zoomScaleSheetLayoutView="85" workbookViewId="0">
      <pane xSplit="1" ySplit="8" topLeftCell="B38" activePane="bottomRight" state="frozen"/>
      <selection pane="topRight" activeCell="B1" sqref="B1"/>
      <selection pane="bottomLeft" activeCell="A9" sqref="A9"/>
      <selection pane="bottomRight" activeCell="A9" sqref="A9:O39"/>
    </sheetView>
  </sheetViews>
  <sheetFormatPr defaultRowHeight="18.75" x14ac:dyDescent="0.3"/>
  <cols>
    <col min="1" max="1" width="5.5703125" style="2" customWidth="1"/>
    <col min="2" max="2" width="14.5703125" style="43" customWidth="1"/>
    <col min="3" max="3" width="17.140625" style="44" customWidth="1"/>
    <col min="4" max="4" width="18.42578125" style="45" customWidth="1"/>
    <col min="5" max="5" width="10.42578125" style="46" customWidth="1"/>
    <col min="6" max="6" width="7.7109375" style="45" customWidth="1"/>
    <col min="7" max="7" width="10.7109375" style="45" customWidth="1"/>
    <col min="8" max="8" width="23.5703125" style="47" customWidth="1"/>
    <col min="9" max="9" width="15.28515625" style="48" customWidth="1"/>
    <col min="10" max="10" width="17.85546875" style="45" customWidth="1"/>
    <col min="11" max="11" width="12.42578125" style="45" customWidth="1"/>
    <col min="12" max="12" width="13.85546875" style="49" customWidth="1"/>
    <col min="13" max="13" width="16.42578125" style="43" customWidth="1"/>
    <col min="14" max="14" width="14.42578125" style="43" customWidth="1"/>
    <col min="15" max="15" width="13" style="43" customWidth="1"/>
    <col min="16" max="16384" width="9.140625" style="2"/>
  </cols>
  <sheetData>
    <row r="2" spans="1:15" x14ac:dyDescent="0.3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1"/>
      <c r="N2" s="1"/>
      <c r="O2" s="1"/>
    </row>
    <row r="3" spans="1:15" x14ac:dyDescent="0.3">
      <c r="A3" s="3"/>
      <c r="B3" s="4"/>
      <c r="C3" s="5"/>
      <c r="D3" s="3"/>
      <c r="E3" s="3"/>
      <c r="F3" s="3"/>
      <c r="G3" s="3"/>
      <c r="H3" s="6"/>
      <c r="I3" s="7"/>
      <c r="J3" s="3"/>
      <c r="K3" s="3"/>
      <c r="L3" s="8"/>
      <c r="M3" s="1"/>
      <c r="N3" s="1"/>
      <c r="O3" s="1"/>
    </row>
    <row r="4" spans="1:15" x14ac:dyDescent="0.3">
      <c r="A4" s="3"/>
      <c r="B4" s="4"/>
      <c r="C4" s="5"/>
      <c r="D4" s="3"/>
      <c r="E4" s="3"/>
      <c r="F4" s="3"/>
      <c r="G4" s="3"/>
      <c r="H4" s="6"/>
      <c r="I4" s="7"/>
      <c r="J4" s="3"/>
      <c r="K4" s="3"/>
      <c r="L4" s="8"/>
      <c r="M4" s="9"/>
      <c r="N4" s="10"/>
      <c r="O4" s="11">
        <v>44958</v>
      </c>
    </row>
    <row r="5" spans="1:15" x14ac:dyDescent="0.3">
      <c r="A5" s="12"/>
      <c r="B5" s="1"/>
      <c r="C5" s="13"/>
      <c r="D5" s="14"/>
      <c r="E5" s="15"/>
      <c r="F5" s="14"/>
      <c r="G5" s="14"/>
      <c r="H5" s="16"/>
      <c r="I5" s="17"/>
      <c r="J5" s="14"/>
      <c r="K5" s="14"/>
      <c r="L5" s="18"/>
      <c r="M5" s="1"/>
      <c r="N5" s="1"/>
      <c r="O5" s="1"/>
    </row>
    <row r="6" spans="1:15" ht="102" x14ac:dyDescent="0.3">
      <c r="A6" s="19" t="s">
        <v>1</v>
      </c>
      <c r="B6" s="19" t="s">
        <v>2</v>
      </c>
      <c r="C6" s="20" t="s">
        <v>3</v>
      </c>
      <c r="D6" s="21" t="s">
        <v>4</v>
      </c>
      <c r="E6" s="21" t="s">
        <v>5</v>
      </c>
      <c r="F6" s="21" t="s">
        <v>6</v>
      </c>
      <c r="G6" s="20" t="s">
        <v>7</v>
      </c>
      <c r="H6" s="20" t="s">
        <v>8</v>
      </c>
      <c r="I6" s="22" t="s">
        <v>9</v>
      </c>
      <c r="J6" s="20" t="s">
        <v>10</v>
      </c>
      <c r="K6" s="20" t="s">
        <v>11</v>
      </c>
      <c r="L6" s="23" t="s">
        <v>12</v>
      </c>
      <c r="M6" s="24" t="s">
        <v>13</v>
      </c>
      <c r="N6" s="24" t="s">
        <v>14</v>
      </c>
      <c r="O6" s="24" t="s">
        <v>15</v>
      </c>
    </row>
    <row r="7" spans="1:15" ht="22.5" customHeight="1" x14ac:dyDescent="0.3">
      <c r="A7" s="51">
        <v>1</v>
      </c>
      <c r="B7" s="51">
        <v>2</v>
      </c>
      <c r="C7" s="52">
        <v>3</v>
      </c>
      <c r="D7" s="53">
        <v>4</v>
      </c>
      <c r="E7" s="53">
        <v>5</v>
      </c>
      <c r="F7" s="53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  <c r="L7" s="54">
        <v>12</v>
      </c>
      <c r="M7" s="51">
        <v>13</v>
      </c>
      <c r="N7" s="51">
        <v>14</v>
      </c>
      <c r="O7" s="51">
        <v>15</v>
      </c>
    </row>
    <row r="8" spans="1:15" x14ac:dyDescent="0.3">
      <c r="A8" s="19"/>
      <c r="B8" s="19"/>
      <c r="C8" s="20"/>
      <c r="D8" s="21"/>
      <c r="E8" s="25"/>
      <c r="F8" s="21"/>
      <c r="G8" s="20"/>
      <c r="H8" s="26"/>
      <c r="I8" s="27" t="s">
        <v>16</v>
      </c>
      <c r="J8" s="28">
        <f>SUM(J9:J39)</f>
        <v>22540428.267000005</v>
      </c>
      <c r="K8" s="20"/>
      <c r="L8" s="29">
        <f>SUM(L9:L39)</f>
        <v>14577934.210616669</v>
      </c>
      <c r="M8" s="30">
        <f>SUM(M9:M39)</f>
        <v>7962494.0563833341</v>
      </c>
      <c r="N8" s="19"/>
      <c r="O8" s="19"/>
    </row>
    <row r="9" spans="1:15" ht="165.75" x14ac:dyDescent="0.3">
      <c r="A9" s="64">
        <v>1</v>
      </c>
      <c r="B9" s="65" t="s">
        <v>17</v>
      </c>
      <c r="C9" s="32" t="s">
        <v>18</v>
      </c>
      <c r="D9" s="32" t="s">
        <v>19</v>
      </c>
      <c r="E9" s="33" t="s">
        <v>20</v>
      </c>
      <c r="F9" s="32" t="s">
        <v>21</v>
      </c>
      <c r="G9" s="32" t="s">
        <v>22</v>
      </c>
      <c r="H9" s="34" t="s">
        <v>23</v>
      </c>
      <c r="I9" s="35">
        <v>4528</v>
      </c>
      <c r="J9" s="35">
        <f t="shared" ref="J9:J39" si="0">G9*I9</f>
        <v>1052760</v>
      </c>
      <c r="K9" s="36">
        <v>41122</v>
      </c>
      <c r="L9" s="37">
        <f t="shared" ref="L9:L39" si="1">IF(J9&lt;=J9/N9*O9,J9,J9/N9*O9)</f>
        <v>548312.5</v>
      </c>
      <c r="M9" s="38">
        <f t="shared" ref="M9:M39" si="2">J9-L9</f>
        <v>504447.5</v>
      </c>
      <c r="N9" s="39">
        <v>240</v>
      </c>
      <c r="O9" s="39">
        <f t="shared" ref="O9:O39" si="3">IF(DAY(K9)=1,DATEDIF(K9,$O$4,"M")-1,DATEDIF(K9,$O$4,"M"))</f>
        <v>125</v>
      </c>
    </row>
    <row r="10" spans="1:15" ht="127.5" x14ac:dyDescent="0.3">
      <c r="A10" s="64"/>
      <c r="B10" s="65"/>
      <c r="C10" s="59" t="s">
        <v>24</v>
      </c>
      <c r="D10" s="32" t="s">
        <v>25</v>
      </c>
      <c r="E10" s="33" t="s">
        <v>26</v>
      </c>
      <c r="F10" s="32" t="s">
        <v>27</v>
      </c>
      <c r="G10" s="32" t="s">
        <v>28</v>
      </c>
      <c r="H10" s="34" t="s">
        <v>29</v>
      </c>
      <c r="I10" s="35">
        <v>779068</v>
      </c>
      <c r="J10" s="35">
        <f t="shared" si="0"/>
        <v>899823.54</v>
      </c>
      <c r="K10" s="36">
        <v>41122</v>
      </c>
      <c r="L10" s="37">
        <f t="shared" si="1"/>
        <v>624877.45833333337</v>
      </c>
      <c r="M10" s="38">
        <f t="shared" si="2"/>
        <v>274946.08166666667</v>
      </c>
      <c r="N10" s="39">
        <v>180</v>
      </c>
      <c r="O10" s="39">
        <f t="shared" si="3"/>
        <v>125</v>
      </c>
    </row>
    <row r="11" spans="1:15" ht="127.5" x14ac:dyDescent="0.3">
      <c r="A11" s="64"/>
      <c r="B11" s="65"/>
      <c r="C11" s="60"/>
      <c r="D11" s="32" t="s">
        <v>25</v>
      </c>
      <c r="E11" s="33" t="s">
        <v>26</v>
      </c>
      <c r="F11" s="32" t="s">
        <v>27</v>
      </c>
      <c r="G11" s="32" t="s">
        <v>30</v>
      </c>
      <c r="H11" s="34" t="s">
        <v>31</v>
      </c>
      <c r="I11" s="35">
        <v>274812</v>
      </c>
      <c r="J11" s="35">
        <f t="shared" si="0"/>
        <v>2101487.3640000001</v>
      </c>
      <c r="K11" s="36">
        <v>41122</v>
      </c>
      <c r="L11" s="37">
        <f t="shared" si="1"/>
        <v>1459366.2250000001</v>
      </c>
      <c r="M11" s="38">
        <f t="shared" si="2"/>
        <v>642121.13899999997</v>
      </c>
      <c r="N11" s="39">
        <v>180</v>
      </c>
      <c r="O11" s="39">
        <f t="shared" si="3"/>
        <v>125</v>
      </c>
    </row>
    <row r="12" spans="1:15" ht="76.5" x14ac:dyDescent="0.3">
      <c r="A12" s="64">
        <v>2</v>
      </c>
      <c r="B12" s="65" t="s">
        <v>32</v>
      </c>
      <c r="C12" s="32" t="s">
        <v>33</v>
      </c>
      <c r="D12" s="32" t="s">
        <v>34</v>
      </c>
      <c r="E12" s="33" t="s">
        <v>35</v>
      </c>
      <c r="F12" s="32" t="s">
        <v>36</v>
      </c>
      <c r="G12" s="32" t="s">
        <v>37</v>
      </c>
      <c r="H12" s="40" t="s">
        <v>38</v>
      </c>
      <c r="I12" s="37">
        <v>191297</v>
      </c>
      <c r="J12" s="35">
        <f t="shared" si="0"/>
        <v>191297</v>
      </c>
      <c r="K12" s="41">
        <v>40179</v>
      </c>
      <c r="L12" s="37">
        <f t="shared" si="1"/>
        <v>124343.05</v>
      </c>
      <c r="M12" s="38">
        <f t="shared" si="2"/>
        <v>66953.95</v>
      </c>
      <c r="N12" s="39">
        <v>240</v>
      </c>
      <c r="O12" s="39">
        <f t="shared" si="3"/>
        <v>156</v>
      </c>
    </row>
    <row r="13" spans="1:15" ht="165.75" x14ac:dyDescent="0.3">
      <c r="A13" s="64"/>
      <c r="B13" s="65"/>
      <c r="C13" s="32" t="s">
        <v>39</v>
      </c>
      <c r="D13" s="32" t="s">
        <v>40</v>
      </c>
      <c r="E13" s="33" t="s">
        <v>20</v>
      </c>
      <c r="F13" s="32" t="s">
        <v>21</v>
      </c>
      <c r="G13" s="32" t="s">
        <v>22</v>
      </c>
      <c r="H13" s="40" t="s">
        <v>23</v>
      </c>
      <c r="I13" s="37">
        <v>4528</v>
      </c>
      <c r="J13" s="35">
        <f t="shared" si="0"/>
        <v>1052760</v>
      </c>
      <c r="K13" s="41">
        <v>40179</v>
      </c>
      <c r="L13" s="37">
        <f t="shared" si="1"/>
        <v>684294</v>
      </c>
      <c r="M13" s="38">
        <f t="shared" si="2"/>
        <v>368466</v>
      </c>
      <c r="N13" s="39">
        <v>240</v>
      </c>
      <c r="O13" s="39">
        <f t="shared" si="3"/>
        <v>156</v>
      </c>
    </row>
    <row r="14" spans="1:15" ht="76.5" x14ac:dyDescent="0.3">
      <c r="A14" s="64"/>
      <c r="B14" s="65"/>
      <c r="C14" s="59" t="s">
        <v>41</v>
      </c>
      <c r="D14" s="32" t="s">
        <v>42</v>
      </c>
      <c r="E14" s="33" t="s">
        <v>26</v>
      </c>
      <c r="F14" s="32" t="s">
        <v>27</v>
      </c>
      <c r="G14" s="32" t="s">
        <v>43</v>
      </c>
      <c r="H14" s="40" t="s">
        <v>29</v>
      </c>
      <c r="I14" s="37">
        <v>779068</v>
      </c>
      <c r="J14" s="35">
        <f t="shared" si="0"/>
        <v>794649.36</v>
      </c>
      <c r="K14" s="41">
        <v>40179</v>
      </c>
      <c r="L14" s="37">
        <f t="shared" si="1"/>
        <v>688696.11199999996</v>
      </c>
      <c r="M14" s="38">
        <f t="shared" si="2"/>
        <v>105953.24800000002</v>
      </c>
      <c r="N14" s="39">
        <v>180</v>
      </c>
      <c r="O14" s="39">
        <f t="shared" si="3"/>
        <v>156</v>
      </c>
    </row>
    <row r="15" spans="1:15" ht="76.5" x14ac:dyDescent="0.3">
      <c r="A15" s="64"/>
      <c r="B15" s="65"/>
      <c r="C15" s="60"/>
      <c r="D15" s="32" t="s">
        <v>42</v>
      </c>
      <c r="E15" s="33" t="s">
        <v>26</v>
      </c>
      <c r="F15" s="32" t="s">
        <v>27</v>
      </c>
      <c r="G15" s="32" t="s">
        <v>44</v>
      </c>
      <c r="H15" s="40" t="s">
        <v>31</v>
      </c>
      <c r="I15" s="35">
        <v>274812</v>
      </c>
      <c r="J15" s="35">
        <f t="shared" si="0"/>
        <v>840924.72</v>
      </c>
      <c r="K15" s="41">
        <v>40179</v>
      </c>
      <c r="L15" s="37">
        <f t="shared" si="1"/>
        <v>728801.424</v>
      </c>
      <c r="M15" s="38">
        <f t="shared" si="2"/>
        <v>112123.29599999997</v>
      </c>
      <c r="N15" s="39">
        <v>180</v>
      </c>
      <c r="O15" s="39">
        <f t="shared" si="3"/>
        <v>156</v>
      </c>
    </row>
    <row r="16" spans="1:15" ht="76.5" x14ac:dyDescent="0.3">
      <c r="A16" s="55">
        <v>3</v>
      </c>
      <c r="B16" s="57" t="s">
        <v>45</v>
      </c>
      <c r="C16" s="59" t="s">
        <v>46</v>
      </c>
      <c r="D16" s="32" t="s">
        <v>47</v>
      </c>
      <c r="E16" s="33" t="s">
        <v>26</v>
      </c>
      <c r="F16" s="32" t="s">
        <v>27</v>
      </c>
      <c r="G16" s="32" t="s">
        <v>48</v>
      </c>
      <c r="H16" s="34" t="s">
        <v>29</v>
      </c>
      <c r="I16" s="35">
        <v>779068</v>
      </c>
      <c r="J16" s="35">
        <f t="shared" si="0"/>
        <v>19476.7</v>
      </c>
      <c r="K16" s="36">
        <v>39873</v>
      </c>
      <c r="L16" s="37">
        <f t="shared" si="1"/>
        <v>17961.845555555556</v>
      </c>
      <c r="M16" s="38">
        <f t="shared" si="2"/>
        <v>1514.8544444444451</v>
      </c>
      <c r="N16" s="39">
        <v>180</v>
      </c>
      <c r="O16" s="39">
        <f t="shared" si="3"/>
        <v>166</v>
      </c>
    </row>
    <row r="17" spans="1:15" ht="76.5" x14ac:dyDescent="0.3">
      <c r="A17" s="56"/>
      <c r="B17" s="58"/>
      <c r="C17" s="60"/>
      <c r="D17" s="32" t="s">
        <v>47</v>
      </c>
      <c r="E17" s="33" t="s">
        <v>26</v>
      </c>
      <c r="F17" s="32" t="s">
        <v>27</v>
      </c>
      <c r="G17" s="32" t="s">
        <v>49</v>
      </c>
      <c r="H17" s="40" t="s">
        <v>31</v>
      </c>
      <c r="I17" s="35">
        <v>274812</v>
      </c>
      <c r="J17" s="35">
        <f t="shared" si="0"/>
        <v>749137.51199999999</v>
      </c>
      <c r="K17" s="36">
        <v>39873</v>
      </c>
      <c r="L17" s="37">
        <f t="shared" si="1"/>
        <v>690871.26106666669</v>
      </c>
      <c r="M17" s="38">
        <f t="shared" si="2"/>
        <v>58266.2509333333</v>
      </c>
      <c r="N17" s="39">
        <v>180</v>
      </c>
      <c r="O17" s="39">
        <f t="shared" si="3"/>
        <v>166</v>
      </c>
    </row>
    <row r="18" spans="1:15" ht="89.25" x14ac:dyDescent="0.3">
      <c r="A18" s="31">
        <v>4</v>
      </c>
      <c r="B18" s="32" t="s">
        <v>50</v>
      </c>
      <c r="C18" s="32" t="s">
        <v>51</v>
      </c>
      <c r="D18" s="32" t="s">
        <v>52</v>
      </c>
      <c r="E18" s="33" t="s">
        <v>26</v>
      </c>
      <c r="F18" s="32" t="s">
        <v>27</v>
      </c>
      <c r="G18" s="32" t="s">
        <v>53</v>
      </c>
      <c r="H18" s="40" t="s">
        <v>29</v>
      </c>
      <c r="I18" s="37">
        <v>779068</v>
      </c>
      <c r="J18" s="35">
        <f t="shared" si="0"/>
        <v>926311.85200000007</v>
      </c>
      <c r="K18" s="41">
        <v>42736</v>
      </c>
      <c r="L18" s="37">
        <f t="shared" si="1"/>
        <v>370524.74080000003</v>
      </c>
      <c r="M18" s="38">
        <f t="shared" si="2"/>
        <v>555787.11120000004</v>
      </c>
      <c r="N18" s="39">
        <v>180</v>
      </c>
      <c r="O18" s="39">
        <f t="shared" si="3"/>
        <v>72</v>
      </c>
    </row>
    <row r="19" spans="1:15" ht="89.25" x14ac:dyDescent="0.3">
      <c r="A19" s="64">
        <v>5</v>
      </c>
      <c r="B19" s="65" t="s">
        <v>54</v>
      </c>
      <c r="C19" s="59" t="s">
        <v>55</v>
      </c>
      <c r="D19" s="32" t="s">
        <v>56</v>
      </c>
      <c r="E19" s="33" t="s">
        <v>26</v>
      </c>
      <c r="F19" s="32" t="s">
        <v>36</v>
      </c>
      <c r="G19" s="32" t="s">
        <v>57</v>
      </c>
      <c r="H19" s="34" t="s">
        <v>58</v>
      </c>
      <c r="I19" s="35">
        <v>2679611</v>
      </c>
      <c r="J19" s="35">
        <f t="shared" si="0"/>
        <v>1165630.7849999999</v>
      </c>
      <c r="K19" s="36">
        <v>40817</v>
      </c>
      <c r="L19" s="37">
        <f t="shared" si="1"/>
        <v>874223.08875</v>
      </c>
      <c r="M19" s="38">
        <f t="shared" si="2"/>
        <v>291407.69624999992</v>
      </c>
      <c r="N19" s="39">
        <v>180</v>
      </c>
      <c r="O19" s="39">
        <f t="shared" si="3"/>
        <v>135</v>
      </c>
    </row>
    <row r="20" spans="1:15" ht="89.25" x14ac:dyDescent="0.3">
      <c r="A20" s="64"/>
      <c r="B20" s="65"/>
      <c r="C20" s="60"/>
      <c r="D20" s="32" t="s">
        <v>56</v>
      </c>
      <c r="E20" s="33" t="s">
        <v>35</v>
      </c>
      <c r="F20" s="32" t="s">
        <v>36</v>
      </c>
      <c r="G20" s="32" t="s">
        <v>59</v>
      </c>
      <c r="H20" s="34" t="s">
        <v>38</v>
      </c>
      <c r="I20" s="35">
        <v>191297</v>
      </c>
      <c r="J20" s="35">
        <f t="shared" si="0"/>
        <v>382594</v>
      </c>
      <c r="K20" s="36">
        <v>40817</v>
      </c>
      <c r="L20" s="37">
        <f t="shared" si="1"/>
        <v>215209.125</v>
      </c>
      <c r="M20" s="38">
        <f t="shared" si="2"/>
        <v>167384.875</v>
      </c>
      <c r="N20" s="39">
        <v>240</v>
      </c>
      <c r="O20" s="39">
        <f t="shared" si="3"/>
        <v>135</v>
      </c>
    </row>
    <row r="21" spans="1:15" ht="165.75" x14ac:dyDescent="0.3">
      <c r="A21" s="64"/>
      <c r="B21" s="65"/>
      <c r="C21" s="32" t="s">
        <v>60</v>
      </c>
      <c r="D21" s="32" t="s">
        <v>61</v>
      </c>
      <c r="E21" s="33" t="s">
        <v>20</v>
      </c>
      <c r="F21" s="32" t="s">
        <v>21</v>
      </c>
      <c r="G21" s="32" t="s">
        <v>62</v>
      </c>
      <c r="H21" s="34" t="s">
        <v>63</v>
      </c>
      <c r="I21" s="35">
        <v>3366</v>
      </c>
      <c r="J21" s="35">
        <f t="shared" si="0"/>
        <v>1252152</v>
      </c>
      <c r="K21" s="36">
        <v>40817</v>
      </c>
      <c r="L21" s="37">
        <f t="shared" si="1"/>
        <v>704335.5</v>
      </c>
      <c r="M21" s="38">
        <f t="shared" si="2"/>
        <v>547816.5</v>
      </c>
      <c r="N21" s="39">
        <v>240</v>
      </c>
      <c r="O21" s="39">
        <f t="shared" si="3"/>
        <v>135</v>
      </c>
    </row>
    <row r="22" spans="1:15" ht="76.5" x14ac:dyDescent="0.3">
      <c r="A22" s="64"/>
      <c r="B22" s="65"/>
      <c r="C22" s="59" t="s">
        <v>64</v>
      </c>
      <c r="D22" s="32" t="s">
        <v>65</v>
      </c>
      <c r="E22" s="33" t="s">
        <v>26</v>
      </c>
      <c r="F22" s="32" t="s">
        <v>27</v>
      </c>
      <c r="G22" s="32" t="s">
        <v>66</v>
      </c>
      <c r="H22" s="34" t="s">
        <v>29</v>
      </c>
      <c r="I22" s="35">
        <v>779068</v>
      </c>
      <c r="J22" s="35">
        <f t="shared" si="0"/>
        <v>1296369.152</v>
      </c>
      <c r="K22" s="36">
        <v>40817</v>
      </c>
      <c r="L22" s="37">
        <f t="shared" si="1"/>
        <v>972276.86399999994</v>
      </c>
      <c r="M22" s="38">
        <f t="shared" si="2"/>
        <v>324092.28800000006</v>
      </c>
      <c r="N22" s="39">
        <v>180</v>
      </c>
      <c r="O22" s="39">
        <f t="shared" si="3"/>
        <v>135</v>
      </c>
    </row>
    <row r="23" spans="1:15" ht="76.5" x14ac:dyDescent="0.3">
      <c r="A23" s="64"/>
      <c r="B23" s="65"/>
      <c r="C23" s="60"/>
      <c r="D23" s="32" t="s">
        <v>65</v>
      </c>
      <c r="E23" s="33" t="s">
        <v>26</v>
      </c>
      <c r="F23" s="32" t="s">
        <v>27</v>
      </c>
      <c r="G23" s="32" t="s">
        <v>67</v>
      </c>
      <c r="H23" s="34" t="s">
        <v>31</v>
      </c>
      <c r="I23" s="35">
        <v>274812</v>
      </c>
      <c r="J23" s="35">
        <f t="shared" si="0"/>
        <v>1411709.2439999999</v>
      </c>
      <c r="K23" s="36">
        <v>40817</v>
      </c>
      <c r="L23" s="37">
        <f t="shared" si="1"/>
        <v>1058781.933</v>
      </c>
      <c r="M23" s="38">
        <f t="shared" si="2"/>
        <v>352927.31099999999</v>
      </c>
      <c r="N23" s="39">
        <v>180</v>
      </c>
      <c r="O23" s="39">
        <f t="shared" si="3"/>
        <v>135</v>
      </c>
    </row>
    <row r="24" spans="1:15" ht="89.25" x14ac:dyDescent="0.3">
      <c r="A24" s="31">
        <v>6</v>
      </c>
      <c r="B24" s="32" t="s">
        <v>68</v>
      </c>
      <c r="C24" s="32" t="s">
        <v>69</v>
      </c>
      <c r="D24" s="32" t="s">
        <v>70</v>
      </c>
      <c r="E24" s="33" t="s">
        <v>26</v>
      </c>
      <c r="F24" s="32" t="s">
        <v>27</v>
      </c>
      <c r="G24" s="32" t="s">
        <v>71</v>
      </c>
      <c r="H24" s="34" t="s">
        <v>29</v>
      </c>
      <c r="I24" s="35">
        <v>779068</v>
      </c>
      <c r="J24" s="35">
        <f t="shared" si="0"/>
        <v>2383169.0120000001</v>
      </c>
      <c r="K24" s="36">
        <v>40210</v>
      </c>
      <c r="L24" s="37">
        <f t="shared" si="1"/>
        <v>2052173.3158888891</v>
      </c>
      <c r="M24" s="38">
        <f t="shared" si="2"/>
        <v>330995.69611111097</v>
      </c>
      <c r="N24" s="39">
        <v>180</v>
      </c>
      <c r="O24" s="39">
        <f t="shared" si="3"/>
        <v>155</v>
      </c>
    </row>
    <row r="25" spans="1:15" ht="76.5" x14ac:dyDescent="0.3">
      <c r="A25" s="39">
        <v>7</v>
      </c>
      <c r="B25" s="32" t="s">
        <v>72</v>
      </c>
      <c r="C25" s="32" t="s">
        <v>73</v>
      </c>
      <c r="D25" s="32" t="s">
        <v>74</v>
      </c>
      <c r="E25" s="33" t="s">
        <v>26</v>
      </c>
      <c r="F25" s="32" t="s">
        <v>27</v>
      </c>
      <c r="G25" s="32" t="s">
        <v>75</v>
      </c>
      <c r="H25" s="34" t="s">
        <v>29</v>
      </c>
      <c r="I25" s="35">
        <v>779068</v>
      </c>
      <c r="J25" s="35">
        <f t="shared" si="0"/>
        <v>1199764.72</v>
      </c>
      <c r="K25" s="36">
        <v>39965</v>
      </c>
      <c r="L25" s="37">
        <f t="shared" si="1"/>
        <v>1086453.6075555556</v>
      </c>
      <c r="M25" s="38">
        <f t="shared" si="2"/>
        <v>113311.11244444433</v>
      </c>
      <c r="N25" s="39">
        <v>180</v>
      </c>
      <c r="O25" s="39">
        <f t="shared" si="3"/>
        <v>163</v>
      </c>
    </row>
    <row r="26" spans="1:15" ht="76.5" customHeight="1" x14ac:dyDescent="0.3">
      <c r="A26" s="57" t="s">
        <v>76</v>
      </c>
      <c r="B26" s="57" t="s">
        <v>77</v>
      </c>
      <c r="C26" s="42" t="s">
        <v>78</v>
      </c>
      <c r="D26" s="32" t="s">
        <v>79</v>
      </c>
      <c r="E26" s="33" t="s">
        <v>35</v>
      </c>
      <c r="F26" s="32" t="s">
        <v>36</v>
      </c>
      <c r="G26" s="32" t="s">
        <v>37</v>
      </c>
      <c r="H26" s="34" t="s">
        <v>38</v>
      </c>
      <c r="I26" s="35">
        <v>191297</v>
      </c>
      <c r="J26" s="35">
        <f t="shared" si="0"/>
        <v>191297</v>
      </c>
      <c r="K26" s="36">
        <v>40695</v>
      </c>
      <c r="L26" s="37">
        <f t="shared" si="1"/>
        <v>110792.84583333333</v>
      </c>
      <c r="M26" s="38">
        <f t="shared" si="2"/>
        <v>80504.154166666674</v>
      </c>
      <c r="N26" s="39">
        <v>240</v>
      </c>
      <c r="O26" s="39">
        <f t="shared" si="3"/>
        <v>139</v>
      </c>
    </row>
    <row r="27" spans="1:15" ht="165.75" x14ac:dyDescent="0.3">
      <c r="A27" s="61"/>
      <c r="B27" s="62"/>
      <c r="C27" s="32" t="s">
        <v>80</v>
      </c>
      <c r="D27" s="32" t="s">
        <v>81</v>
      </c>
      <c r="E27" s="33" t="s">
        <v>20</v>
      </c>
      <c r="F27" s="32" t="s">
        <v>21</v>
      </c>
      <c r="G27" s="32" t="s">
        <v>22</v>
      </c>
      <c r="H27" s="34" t="s">
        <v>23</v>
      </c>
      <c r="I27" s="35">
        <v>4528</v>
      </c>
      <c r="J27" s="35">
        <f t="shared" si="0"/>
        <v>1052760</v>
      </c>
      <c r="K27" s="36">
        <v>40695</v>
      </c>
      <c r="L27" s="37">
        <f t="shared" si="1"/>
        <v>609723.5</v>
      </c>
      <c r="M27" s="38">
        <f t="shared" si="2"/>
        <v>443036.5</v>
      </c>
      <c r="N27" s="39">
        <v>240</v>
      </c>
      <c r="O27" s="39">
        <f t="shared" si="3"/>
        <v>139</v>
      </c>
    </row>
    <row r="28" spans="1:15" ht="76.5" x14ac:dyDescent="0.3">
      <c r="A28" s="61"/>
      <c r="B28" s="62"/>
      <c r="C28" s="59" t="s">
        <v>82</v>
      </c>
      <c r="D28" s="32" t="s">
        <v>83</v>
      </c>
      <c r="E28" s="33" t="s">
        <v>26</v>
      </c>
      <c r="F28" s="32" t="s">
        <v>27</v>
      </c>
      <c r="G28" s="32" t="s">
        <v>84</v>
      </c>
      <c r="H28" s="34" t="s">
        <v>29</v>
      </c>
      <c r="I28" s="35">
        <v>779068</v>
      </c>
      <c r="J28" s="35">
        <f t="shared" si="0"/>
        <v>130883.42400000001</v>
      </c>
      <c r="K28" s="36">
        <v>40695</v>
      </c>
      <c r="L28" s="37">
        <f t="shared" si="1"/>
        <v>101071.08853333334</v>
      </c>
      <c r="M28" s="38">
        <f t="shared" si="2"/>
        <v>29812.335466666671</v>
      </c>
      <c r="N28" s="39">
        <v>180</v>
      </c>
      <c r="O28" s="39">
        <f t="shared" si="3"/>
        <v>139</v>
      </c>
    </row>
    <row r="29" spans="1:15" ht="76.5" x14ac:dyDescent="0.3">
      <c r="A29" s="61"/>
      <c r="B29" s="62"/>
      <c r="C29" s="60"/>
      <c r="D29" s="32" t="s">
        <v>83</v>
      </c>
      <c r="E29" s="33" t="s">
        <v>26</v>
      </c>
      <c r="F29" s="32" t="s">
        <v>27</v>
      </c>
      <c r="G29" s="32" t="s">
        <v>85</v>
      </c>
      <c r="H29" s="34" t="s">
        <v>31</v>
      </c>
      <c r="I29" s="35">
        <v>274812</v>
      </c>
      <c r="J29" s="35">
        <f t="shared" si="0"/>
        <v>392981.16</v>
      </c>
      <c r="K29" s="36">
        <v>40695</v>
      </c>
      <c r="L29" s="37">
        <f t="shared" si="1"/>
        <v>303468.78466666664</v>
      </c>
      <c r="M29" s="38">
        <f t="shared" si="2"/>
        <v>89512.37533333333</v>
      </c>
      <c r="N29" s="39">
        <v>180</v>
      </c>
      <c r="O29" s="39">
        <f t="shared" si="3"/>
        <v>139</v>
      </c>
    </row>
    <row r="30" spans="1:15" ht="89.25" x14ac:dyDescent="0.3">
      <c r="A30" s="56"/>
      <c r="B30" s="58"/>
      <c r="C30" s="33" t="s">
        <v>86</v>
      </c>
      <c r="D30" s="32" t="s">
        <v>87</v>
      </c>
      <c r="E30" s="33" t="s">
        <v>88</v>
      </c>
      <c r="F30" s="32" t="s">
        <v>27</v>
      </c>
      <c r="G30" s="32" t="s">
        <v>89</v>
      </c>
      <c r="H30" s="34" t="s">
        <v>90</v>
      </c>
      <c r="I30" s="35">
        <v>1568414</v>
      </c>
      <c r="J30" s="35">
        <f t="shared" si="0"/>
        <v>164683.47</v>
      </c>
      <c r="K30" s="36">
        <v>40695</v>
      </c>
      <c r="L30" s="37">
        <f t="shared" si="1"/>
        <v>127172.23516666668</v>
      </c>
      <c r="M30" s="38">
        <f t="shared" si="2"/>
        <v>37511.234833333321</v>
      </c>
      <c r="N30" s="39">
        <v>180</v>
      </c>
      <c r="O30" s="39">
        <f t="shared" si="3"/>
        <v>139</v>
      </c>
    </row>
    <row r="31" spans="1:15" ht="89.25" x14ac:dyDescent="0.3">
      <c r="A31" s="55">
        <v>9</v>
      </c>
      <c r="B31" s="57" t="s">
        <v>91</v>
      </c>
      <c r="C31" s="59" t="s">
        <v>92</v>
      </c>
      <c r="D31" s="32" t="s">
        <v>93</v>
      </c>
      <c r="E31" s="33" t="s">
        <v>88</v>
      </c>
      <c r="F31" s="32" t="s">
        <v>27</v>
      </c>
      <c r="G31" s="32" t="s">
        <v>94</v>
      </c>
      <c r="H31" s="34" t="s">
        <v>90</v>
      </c>
      <c r="I31" s="35">
        <v>1568414</v>
      </c>
      <c r="J31" s="35">
        <f t="shared" si="0"/>
        <v>117631.05</v>
      </c>
      <c r="K31" s="41">
        <v>42005</v>
      </c>
      <c r="L31" s="37">
        <f t="shared" si="1"/>
        <v>62736.560000000005</v>
      </c>
      <c r="M31" s="38">
        <f t="shared" si="2"/>
        <v>54894.49</v>
      </c>
      <c r="N31" s="39">
        <v>180</v>
      </c>
      <c r="O31" s="39">
        <f t="shared" si="3"/>
        <v>96</v>
      </c>
    </row>
    <row r="32" spans="1:15" ht="89.25" x14ac:dyDescent="0.3">
      <c r="A32" s="61"/>
      <c r="B32" s="62"/>
      <c r="C32" s="63"/>
      <c r="D32" s="32" t="s">
        <v>93</v>
      </c>
      <c r="E32" s="33" t="s">
        <v>88</v>
      </c>
      <c r="F32" s="32" t="s">
        <v>27</v>
      </c>
      <c r="G32" s="32" t="s">
        <v>95</v>
      </c>
      <c r="H32" s="34" t="s">
        <v>96</v>
      </c>
      <c r="I32" s="35">
        <v>2182009</v>
      </c>
      <c r="J32" s="35">
        <f t="shared" si="0"/>
        <v>109100.45000000001</v>
      </c>
      <c r="K32" s="41">
        <v>42005</v>
      </c>
      <c r="L32" s="37">
        <f t="shared" si="1"/>
        <v>58186.906666666669</v>
      </c>
      <c r="M32" s="38">
        <f t="shared" si="2"/>
        <v>50913.543333333342</v>
      </c>
      <c r="N32" s="39">
        <v>180</v>
      </c>
      <c r="O32" s="39">
        <f t="shared" si="3"/>
        <v>96</v>
      </c>
    </row>
    <row r="33" spans="1:15" ht="89.25" x14ac:dyDescent="0.3">
      <c r="A33" s="61"/>
      <c r="B33" s="62"/>
      <c r="C33" s="60"/>
      <c r="D33" s="32" t="s">
        <v>93</v>
      </c>
      <c r="E33" s="33" t="s">
        <v>88</v>
      </c>
      <c r="F33" s="32" t="s">
        <v>27</v>
      </c>
      <c r="G33" s="32" t="s">
        <v>48</v>
      </c>
      <c r="H33" s="34" t="s">
        <v>97</v>
      </c>
      <c r="I33" s="35">
        <v>2066210</v>
      </c>
      <c r="J33" s="35">
        <f t="shared" si="0"/>
        <v>51655.25</v>
      </c>
      <c r="K33" s="41">
        <v>42005</v>
      </c>
      <c r="L33" s="37">
        <f t="shared" si="1"/>
        <v>27549.466666666667</v>
      </c>
      <c r="M33" s="38">
        <f t="shared" si="2"/>
        <v>24105.783333333333</v>
      </c>
      <c r="N33" s="39">
        <v>180</v>
      </c>
      <c r="O33" s="39">
        <f t="shared" si="3"/>
        <v>96</v>
      </c>
    </row>
    <row r="34" spans="1:15" ht="89.25" x14ac:dyDescent="0.3">
      <c r="A34" s="61"/>
      <c r="B34" s="62"/>
      <c r="C34" s="59" t="s">
        <v>98</v>
      </c>
      <c r="D34" s="32" t="s">
        <v>99</v>
      </c>
      <c r="E34" s="33" t="s">
        <v>88</v>
      </c>
      <c r="F34" s="32" t="s">
        <v>27</v>
      </c>
      <c r="G34" s="32" t="s">
        <v>100</v>
      </c>
      <c r="H34" s="34" t="s">
        <v>90</v>
      </c>
      <c r="I34" s="35">
        <v>1568414</v>
      </c>
      <c r="J34" s="35">
        <f t="shared" si="0"/>
        <v>94104.84</v>
      </c>
      <c r="K34" s="41">
        <v>42005</v>
      </c>
      <c r="L34" s="37">
        <f t="shared" si="1"/>
        <v>50189.248</v>
      </c>
      <c r="M34" s="38">
        <f t="shared" si="2"/>
        <v>43915.591999999997</v>
      </c>
      <c r="N34" s="39">
        <v>180</v>
      </c>
      <c r="O34" s="39">
        <f t="shared" si="3"/>
        <v>96</v>
      </c>
    </row>
    <row r="35" spans="1:15" ht="89.25" x14ac:dyDescent="0.3">
      <c r="A35" s="56"/>
      <c r="B35" s="58"/>
      <c r="C35" s="60"/>
      <c r="D35" s="32" t="s">
        <v>99</v>
      </c>
      <c r="E35" s="33" t="s">
        <v>88</v>
      </c>
      <c r="F35" s="32" t="s">
        <v>27</v>
      </c>
      <c r="G35" s="32" t="s">
        <v>100</v>
      </c>
      <c r="H35" s="34" t="s">
        <v>97</v>
      </c>
      <c r="I35" s="35">
        <v>2066210</v>
      </c>
      <c r="J35" s="35">
        <f t="shared" si="0"/>
        <v>123972.59999999999</v>
      </c>
      <c r="K35" s="41">
        <v>42005</v>
      </c>
      <c r="L35" s="37">
        <f t="shared" si="1"/>
        <v>66118.719999999987</v>
      </c>
      <c r="M35" s="38">
        <f t="shared" si="2"/>
        <v>57853.880000000005</v>
      </c>
      <c r="N35" s="39">
        <v>180</v>
      </c>
      <c r="O35" s="39">
        <f t="shared" si="3"/>
        <v>96</v>
      </c>
    </row>
    <row r="36" spans="1:15" ht="102" x14ac:dyDescent="0.3">
      <c r="A36" s="55">
        <v>10</v>
      </c>
      <c r="B36" s="57" t="s">
        <v>101</v>
      </c>
      <c r="C36" s="59" t="s">
        <v>102</v>
      </c>
      <c r="D36" s="32" t="s">
        <v>103</v>
      </c>
      <c r="E36" s="33" t="s">
        <v>88</v>
      </c>
      <c r="F36" s="32" t="s">
        <v>27</v>
      </c>
      <c r="G36" s="32" t="s">
        <v>104</v>
      </c>
      <c r="H36" s="34" t="s">
        <v>105</v>
      </c>
      <c r="I36" s="35">
        <v>4669252</v>
      </c>
      <c r="J36" s="35">
        <f t="shared" si="0"/>
        <v>966535.16399999999</v>
      </c>
      <c r="K36" s="41">
        <v>44562</v>
      </c>
      <c r="L36" s="37">
        <f t="shared" si="1"/>
        <v>64435.677599999995</v>
      </c>
      <c r="M36" s="38">
        <f t="shared" si="2"/>
        <v>902099.48640000005</v>
      </c>
      <c r="N36" s="39">
        <v>180</v>
      </c>
      <c r="O36" s="39">
        <f t="shared" si="3"/>
        <v>12</v>
      </c>
    </row>
    <row r="37" spans="1:15" ht="89.25" x14ac:dyDescent="0.3">
      <c r="A37" s="56"/>
      <c r="B37" s="58"/>
      <c r="C37" s="60"/>
      <c r="D37" s="32" t="s">
        <v>103</v>
      </c>
      <c r="E37" s="33" t="s">
        <v>88</v>
      </c>
      <c r="F37" s="32" t="s">
        <v>27</v>
      </c>
      <c r="G37" s="32" t="s">
        <v>106</v>
      </c>
      <c r="H37" s="34" t="s">
        <v>107</v>
      </c>
      <c r="I37" s="35">
        <v>3656024</v>
      </c>
      <c r="J37" s="35">
        <f t="shared" si="0"/>
        <v>749484.91999999993</v>
      </c>
      <c r="K37" s="41">
        <v>44562</v>
      </c>
      <c r="L37" s="37">
        <f t="shared" si="1"/>
        <v>49965.66133333333</v>
      </c>
      <c r="M37" s="38">
        <f t="shared" si="2"/>
        <v>699519.25866666657</v>
      </c>
      <c r="N37" s="39">
        <v>180</v>
      </c>
      <c r="O37" s="39">
        <f t="shared" si="3"/>
        <v>12</v>
      </c>
    </row>
    <row r="38" spans="1:15" ht="89.25" x14ac:dyDescent="0.3">
      <c r="A38" s="31">
        <v>11</v>
      </c>
      <c r="B38" s="32" t="s">
        <v>108</v>
      </c>
      <c r="C38" s="32" t="s">
        <v>109</v>
      </c>
      <c r="D38" s="32" t="s">
        <v>110</v>
      </c>
      <c r="E38" s="33" t="s">
        <v>88</v>
      </c>
      <c r="F38" s="32" t="s">
        <v>27</v>
      </c>
      <c r="G38" s="32" t="s">
        <v>111</v>
      </c>
      <c r="H38" s="34" t="s">
        <v>112</v>
      </c>
      <c r="I38" s="35">
        <v>2457668</v>
      </c>
      <c r="J38" s="35">
        <f t="shared" si="0"/>
        <v>149917.74799999999</v>
      </c>
      <c r="K38" s="41">
        <v>44562</v>
      </c>
      <c r="L38" s="37">
        <f t="shared" si="1"/>
        <v>9994.5165333333334</v>
      </c>
      <c r="M38" s="38">
        <f t="shared" si="2"/>
        <v>139923.23146666665</v>
      </c>
      <c r="N38" s="39">
        <v>180</v>
      </c>
      <c r="O38" s="39">
        <f t="shared" si="3"/>
        <v>12</v>
      </c>
    </row>
    <row r="39" spans="1:15" ht="89.25" x14ac:dyDescent="0.3">
      <c r="A39" s="31">
        <v>12</v>
      </c>
      <c r="B39" s="32" t="s">
        <v>113</v>
      </c>
      <c r="C39" s="32" t="s">
        <v>114</v>
      </c>
      <c r="D39" s="32" t="s">
        <v>115</v>
      </c>
      <c r="E39" s="33" t="s">
        <v>88</v>
      </c>
      <c r="F39" s="32" t="s">
        <v>27</v>
      </c>
      <c r="G39" s="32" t="s">
        <v>116</v>
      </c>
      <c r="H39" s="34" t="s">
        <v>117</v>
      </c>
      <c r="I39" s="35">
        <v>4041571</v>
      </c>
      <c r="J39" s="35">
        <f t="shared" si="0"/>
        <v>525404.23</v>
      </c>
      <c r="K39" s="41">
        <v>44562</v>
      </c>
      <c r="L39" s="37">
        <f t="shared" si="1"/>
        <v>35026.948666666663</v>
      </c>
      <c r="M39" s="38">
        <f t="shared" si="2"/>
        <v>490377.28133333335</v>
      </c>
      <c r="N39" s="39">
        <v>180</v>
      </c>
      <c r="O39" s="39">
        <f t="shared" si="3"/>
        <v>12</v>
      </c>
    </row>
    <row r="40" spans="1:15" x14ac:dyDescent="0.3">
      <c r="N40" s="50"/>
    </row>
  </sheetData>
  <autoFilter ref="A7:O39"/>
  <mergeCells count="24">
    <mergeCell ref="A2:L2"/>
    <mergeCell ref="A9:A11"/>
    <mergeCell ref="B9:B11"/>
    <mergeCell ref="C10:C11"/>
    <mergeCell ref="A12:A15"/>
    <mergeCell ref="B12:B15"/>
    <mergeCell ref="C14:C15"/>
    <mergeCell ref="A16:A17"/>
    <mergeCell ref="B16:B17"/>
    <mergeCell ref="C16:C17"/>
    <mergeCell ref="A19:A23"/>
    <mergeCell ref="B19:B23"/>
    <mergeCell ref="C19:C20"/>
    <mergeCell ref="C22:C23"/>
    <mergeCell ref="A36:A37"/>
    <mergeCell ref="B36:B37"/>
    <mergeCell ref="C36:C37"/>
    <mergeCell ref="A26:A30"/>
    <mergeCell ref="B26:B30"/>
    <mergeCell ref="C28:C29"/>
    <mergeCell ref="A31:A35"/>
    <mergeCell ref="B31:B35"/>
    <mergeCell ref="C31:C33"/>
    <mergeCell ref="C34:C35"/>
  </mergeCells>
  <pageMargins left="0.23622047244094491" right="0.23622047244094491" top="0.55118110236220474" bottom="0.55118110236220474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Расшифровка</vt:lpstr>
      <vt:lpstr>Расшифровка!Заголовки_для_печати</vt:lpstr>
      <vt:lpstr>Расшифровка!Область_печати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Чапкин</dc:creator>
  <cp:lastModifiedBy>Чапкин</cp:lastModifiedBy>
  <dcterms:created xsi:type="dcterms:W3CDTF">2023-02-28T04:00:35Z</dcterms:created>
  <dcterms:modified xsi:type="dcterms:W3CDTF">2023-02-28T07:02:49Z</dcterms:modified>
</cp:coreProperties>
</file>