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65" windowWidth="23250" windowHeight="114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Лист1!$A$1:$M$14</definedName>
  </definedNames>
  <calcPr calcId="145621"/>
</workbook>
</file>

<file path=xl/calcChain.xml><?xml version="1.0" encoding="utf-8"?>
<calcChain xmlns="http://schemas.openxmlformats.org/spreadsheetml/2006/main">
  <c r="I6" i="1" l="1"/>
  <c r="H12" i="1" l="1"/>
  <c r="H11" i="1"/>
  <c r="H10" i="1"/>
  <c r="M5" i="1"/>
  <c r="H7" i="1"/>
  <c r="H8" i="1" s="1"/>
  <c r="H6" i="1"/>
  <c r="I7" i="1"/>
  <c r="I8" i="1" s="1"/>
  <c r="M8" i="1" s="1"/>
  <c r="M6" i="1" l="1"/>
  <c r="I10" i="1"/>
  <c r="M7" i="1"/>
  <c r="F12" i="1"/>
  <c r="E12" i="1"/>
  <c r="D12" i="1"/>
  <c r="G12" i="1" s="1"/>
  <c r="F11" i="1"/>
  <c r="E11" i="1"/>
  <c r="D11" i="1"/>
  <c r="F10" i="1"/>
  <c r="E10" i="1"/>
  <c r="E13" i="1" s="1"/>
  <c r="D10" i="1"/>
  <c r="F8" i="1"/>
  <c r="E8" i="1"/>
  <c r="D8" i="1"/>
  <c r="F7" i="1"/>
  <c r="E7" i="1"/>
  <c r="D7" i="1"/>
  <c r="G7" i="1" s="1"/>
  <c r="F6" i="1"/>
  <c r="E6" i="1"/>
  <c r="D6" i="1"/>
  <c r="F5" i="1"/>
  <c r="E5" i="1"/>
  <c r="D5" i="1"/>
  <c r="M10" i="1" l="1"/>
  <c r="I11" i="1"/>
  <c r="F13" i="1"/>
  <c r="G8" i="1"/>
  <c r="G6" i="1"/>
  <c r="G11" i="1"/>
  <c r="G5" i="1"/>
  <c r="G10" i="1"/>
  <c r="D9" i="1"/>
  <c r="D13" i="1"/>
  <c r="E9" i="1"/>
  <c r="F9" i="1"/>
  <c r="I12" i="1" l="1"/>
  <c r="M12" i="1" s="1"/>
  <c r="M11" i="1"/>
  <c r="M13" i="1" s="1"/>
  <c r="G13" i="1"/>
  <c r="G9" i="1"/>
  <c r="G14" i="1" s="1"/>
  <c r="M9" i="1"/>
  <c r="M14" i="1" l="1"/>
</calcChain>
</file>

<file path=xl/sharedStrings.xml><?xml version="1.0" encoding="utf-8"?>
<sst xmlns="http://schemas.openxmlformats.org/spreadsheetml/2006/main" count="28" uniqueCount="27">
  <si>
    <t>НПП Бреслер</t>
  </si>
  <si>
    <t>Абис</t>
  </si>
  <si>
    <t>ООО "ПФ "Чувашавтоком"</t>
  </si>
  <si>
    <t>КП №10222/2-01</t>
  </si>
  <si>
    <t>КП №10222/2-03</t>
  </si>
  <si>
    <t>КП №10222/4-01</t>
  </si>
  <si>
    <t>КП №10222/5-01</t>
  </si>
  <si>
    <t>КП №10222-01</t>
  </si>
  <si>
    <t>КП №10222-03</t>
  </si>
  <si>
    <t>КП №10222/3</t>
  </si>
  <si>
    <t>Расчет средней стоимости оборудования</t>
  </si>
  <si>
    <t>Коммерческое предложение</t>
  </si>
  <si>
    <t>Стоимость, руб.</t>
  </si>
  <si>
    <t>Средняя стоимость, руб.</t>
  </si>
  <si>
    <t>Всего</t>
  </si>
  <si>
    <t>Итого в год</t>
  </si>
  <si>
    <t>Индекс-дефлятор Минэкономразвития</t>
  </si>
  <si>
    <t>Наименование</t>
  </si>
  <si>
    <t>№</t>
  </si>
  <si>
    <t>Средняя стоимость с учетом индекса-дефлятора, руб.</t>
  </si>
  <si>
    <t>Установка ДГК и ОПФ на ГПП-701</t>
  </si>
  <si>
    <t xml:space="preserve">Фильтр нейтралеобразующий присоединительныйна  ГПП 702
масляный </t>
  </si>
  <si>
    <t xml:space="preserve">ОПФ н на РП 4 РУ 10кВ </t>
  </si>
  <si>
    <t>Установка ДГК и ОПФ на ГПП-702</t>
  </si>
  <si>
    <t xml:space="preserve">Фильтр нейтралеобразующий присоединительныйна  ГПП -701
масляный </t>
  </si>
  <si>
    <t>ОПФ на РП 3 РУ 10кВ</t>
  </si>
  <si>
    <t xml:space="preserve">ОПФ н на РП 5 РУ 10кВ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</si>
</sst>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₽"/>
    <numFmt numFmtId="165" formatCode="#,##0.000\ _₽"/>
    <numFmt numFmtId="166" formatCode="#,##0.000"/>
    <numFmt numFmtId="167" formatCode="#,##0.00\ &quot;₽&quot;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1" fillId="0" borderId="1" xfId="0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justify" vertical="top"/>
    </xf>
    <xf numFmtId="165" fontId="1" fillId="0" borderId="1" xfId="0" applyNumberFormat="1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top"/>
    </xf>
    <xf numFmtId="0" fontId="2" fillId="0" borderId="1" xfId="0" applyFont="1" applyBorder="1"/>
    <xf numFmtId="0" fontId="1" fillId="0" borderId="1" xfId="0" applyFont="1" applyBorder="1"/>
    <xf numFmtId="167" fontId="1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justify" vertical="top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80" zoomScaleNormal="100" zoomScaleSheetLayoutView="80" workbookViewId="0">
      <selection activeCell="P4" sqref="P4"/>
    </sheetView>
  </sheetViews>
  <sheetFormatPr defaultColWidth="17.140625" defaultRowHeight="15" x14ac:dyDescent="0.25"/>
  <cols>
    <col min="1" max="1" width="5.28515625" style="1" customWidth="1"/>
    <col min="2" max="2" width="31.7109375" style="1" customWidth="1"/>
    <col min="3" max="3" width="16.28515625" style="1" customWidth="1"/>
    <col min="4" max="7" width="17.140625" style="1" customWidth="1"/>
    <col min="8" max="10" width="7.28515625" style="1" customWidth="1"/>
    <col min="11" max="12" width="7.28515625" style="1" hidden="1" customWidth="1"/>
    <col min="13" max="13" width="19.85546875" style="18" customWidth="1"/>
    <col min="14" max="14" width="17.140625" style="1"/>
    <col min="15" max="15" width="17.140625" style="13"/>
    <col min="16" max="16384" width="17.140625" style="1"/>
  </cols>
  <sheetData>
    <row r="1" spans="1:15" x14ac:dyDescent="0.25">
      <c r="D1" s="1" t="s">
        <v>10</v>
      </c>
    </row>
    <row r="3" spans="1:15" ht="53.25" customHeight="1" x14ac:dyDescent="0.25">
      <c r="A3" s="24" t="s">
        <v>18</v>
      </c>
      <c r="B3" s="24" t="s">
        <v>17</v>
      </c>
      <c r="C3" s="26" t="s">
        <v>11</v>
      </c>
      <c r="D3" s="28" t="s">
        <v>12</v>
      </c>
      <c r="E3" s="29"/>
      <c r="F3" s="30"/>
      <c r="G3" s="31" t="s">
        <v>13</v>
      </c>
      <c r="H3" s="33" t="s">
        <v>16</v>
      </c>
      <c r="I3" s="34"/>
      <c r="J3" s="34"/>
      <c r="K3" s="34"/>
      <c r="L3" s="35"/>
      <c r="M3" s="24" t="s">
        <v>19</v>
      </c>
    </row>
    <row r="4" spans="1:15" ht="51" customHeight="1" x14ac:dyDescent="0.25">
      <c r="A4" s="25"/>
      <c r="B4" s="25"/>
      <c r="C4" s="27"/>
      <c r="D4" s="17" t="s">
        <v>0</v>
      </c>
      <c r="E4" s="17" t="s">
        <v>1</v>
      </c>
      <c r="F4" s="17" t="s">
        <v>2</v>
      </c>
      <c r="G4" s="32"/>
      <c r="H4" s="16">
        <v>2023</v>
      </c>
      <c r="I4" s="16">
        <v>2024</v>
      </c>
      <c r="J4" s="16">
        <v>2025</v>
      </c>
      <c r="K4" s="15">
        <v>2026</v>
      </c>
      <c r="L4" s="15">
        <v>2027</v>
      </c>
      <c r="M4" s="25"/>
    </row>
    <row r="5" spans="1:15" ht="30" x14ac:dyDescent="0.25">
      <c r="A5" s="5">
        <v>1</v>
      </c>
      <c r="B5" s="5" t="s">
        <v>23</v>
      </c>
      <c r="C5" s="5" t="s">
        <v>3</v>
      </c>
      <c r="D5" s="6">
        <f>22956720/1.2</f>
        <v>19130600</v>
      </c>
      <c r="E5" s="6">
        <f>23418360/1.2</f>
        <v>19515300</v>
      </c>
      <c r="F5" s="6">
        <f>22499640/1.2</f>
        <v>18749700</v>
      </c>
      <c r="G5" s="6">
        <f>(D5+E5+F5)/3</f>
        <v>19131866.666666668</v>
      </c>
      <c r="H5" s="22">
        <v>1.0489999999999999</v>
      </c>
      <c r="I5" s="22">
        <v>1.0469999999999999</v>
      </c>
      <c r="J5" s="22"/>
      <c r="K5" s="7"/>
      <c r="L5" s="7"/>
      <c r="M5" s="19">
        <f>G5*H5*I5</f>
        <v>21012586.555599999</v>
      </c>
      <c r="N5" s="2"/>
    </row>
    <row r="6" spans="1:15" ht="45" x14ac:dyDescent="0.25">
      <c r="A6" s="5">
        <v>2</v>
      </c>
      <c r="B6" s="8" t="s">
        <v>21</v>
      </c>
      <c r="C6" s="5" t="s">
        <v>4</v>
      </c>
      <c r="D6" s="6">
        <f>2186880/1.2</f>
        <v>1822400</v>
      </c>
      <c r="E6" s="6">
        <f>2230800/1.2</f>
        <v>1859000</v>
      </c>
      <c r="F6" s="6">
        <f>2143200/1.2</f>
        <v>1786000</v>
      </c>
      <c r="G6" s="6">
        <f t="shared" ref="G6:G8" si="0">(D6+E6+F6)/3</f>
        <v>1822466.6666666667</v>
      </c>
      <c r="H6" s="22">
        <f>H5</f>
        <v>1.0489999999999999</v>
      </c>
      <c r="I6" s="22">
        <f>I5</f>
        <v>1.0469999999999999</v>
      </c>
      <c r="J6" s="22"/>
      <c r="K6" s="7"/>
      <c r="L6" s="7"/>
      <c r="M6" s="19">
        <f t="shared" ref="M6:M8" si="1">G6*H6*I6</f>
        <v>2001620.6073999996</v>
      </c>
      <c r="N6" s="2"/>
    </row>
    <row r="7" spans="1:15" x14ac:dyDescent="0.25">
      <c r="A7" s="5">
        <v>3</v>
      </c>
      <c r="B7" s="8" t="s">
        <v>22</v>
      </c>
      <c r="C7" s="5" t="s">
        <v>5</v>
      </c>
      <c r="D7" s="6">
        <f>5537160/1.2</f>
        <v>4614300</v>
      </c>
      <c r="E7" s="6">
        <f>5649360/1.2</f>
        <v>4707800</v>
      </c>
      <c r="F7" s="6">
        <f>5427720/1.2</f>
        <v>4523100</v>
      </c>
      <c r="G7" s="6">
        <f t="shared" si="0"/>
        <v>4615066.666666667</v>
      </c>
      <c r="H7" s="22">
        <f t="shared" ref="H7:H8" si="2">H6</f>
        <v>1.0489999999999999</v>
      </c>
      <c r="I7" s="22">
        <f>I6</f>
        <v>1.0469999999999999</v>
      </c>
      <c r="J7" s="22"/>
      <c r="K7" s="7"/>
      <c r="L7" s="7"/>
      <c r="M7" s="19">
        <f t="shared" si="1"/>
        <v>5068741.5652000001</v>
      </c>
      <c r="N7" s="2"/>
    </row>
    <row r="8" spans="1:15" x14ac:dyDescent="0.25">
      <c r="A8" s="5">
        <v>4</v>
      </c>
      <c r="B8" s="8" t="s">
        <v>26</v>
      </c>
      <c r="C8" s="5" t="s">
        <v>6</v>
      </c>
      <c r="D8" s="6">
        <f>6794280/1.2</f>
        <v>5661900</v>
      </c>
      <c r="E8" s="6">
        <f>6932520/1.2</f>
        <v>5777100</v>
      </c>
      <c r="F8" s="6">
        <f>6660120/1.2</f>
        <v>5550100</v>
      </c>
      <c r="G8" s="6">
        <f t="shared" si="0"/>
        <v>5663033.333333333</v>
      </c>
      <c r="H8" s="22">
        <f t="shared" si="2"/>
        <v>1.0489999999999999</v>
      </c>
      <c r="I8" s="22">
        <f>I7</f>
        <v>1.0469999999999999</v>
      </c>
      <c r="J8" s="22"/>
      <c r="K8" s="7"/>
      <c r="L8" s="7"/>
      <c r="M8" s="19">
        <f t="shared" si="1"/>
        <v>6219726.4990999987</v>
      </c>
      <c r="N8" s="2"/>
    </row>
    <row r="9" spans="1:15" s="3" customFormat="1" ht="28.15" customHeight="1" x14ac:dyDescent="0.2">
      <c r="A9" s="9"/>
      <c r="B9" s="9" t="s">
        <v>15</v>
      </c>
      <c r="C9" s="11"/>
      <c r="D9" s="10">
        <f>SUM(D5:D8)</f>
        <v>31229200</v>
      </c>
      <c r="E9" s="10">
        <f t="shared" ref="E9:M9" si="3">SUM(E5:E8)</f>
        <v>31859200</v>
      </c>
      <c r="F9" s="10">
        <f t="shared" si="3"/>
        <v>30608900</v>
      </c>
      <c r="G9" s="10">
        <f t="shared" si="3"/>
        <v>31232433.333333336</v>
      </c>
      <c r="H9" s="20"/>
      <c r="I9" s="20"/>
      <c r="J9" s="20"/>
      <c r="K9" s="10"/>
      <c r="L9" s="10"/>
      <c r="M9" s="20">
        <f t="shared" si="3"/>
        <v>34302675.227299996</v>
      </c>
      <c r="N9" s="4"/>
      <c r="O9" s="14">
        <v>34302675.227300003</v>
      </c>
    </row>
    <row r="10" spans="1:15" ht="30" x14ac:dyDescent="0.25">
      <c r="A10" s="5">
        <v>5</v>
      </c>
      <c r="B10" s="8" t="s">
        <v>20</v>
      </c>
      <c r="C10" s="5" t="s">
        <v>7</v>
      </c>
      <c r="D10" s="6">
        <f>20378160/1.2</f>
        <v>16981800</v>
      </c>
      <c r="E10" s="6">
        <f>20787840/1.2</f>
        <v>17323200</v>
      </c>
      <c r="F10" s="6">
        <f>19972320/1.2</f>
        <v>16643600</v>
      </c>
      <c r="G10" s="6">
        <f>(D10+E10+F10)/3</f>
        <v>16982866.666666668</v>
      </c>
      <c r="H10" s="22">
        <f>H8</f>
        <v>1.0489999999999999</v>
      </c>
      <c r="I10" s="23">
        <f>I8</f>
        <v>1.0469999999999999</v>
      </c>
      <c r="J10" s="22">
        <v>1.0469999999999999</v>
      </c>
      <c r="K10" s="6"/>
      <c r="L10" s="6"/>
      <c r="M10" s="19">
        <f>G10*H10*I10*J10</f>
        <v>19528993.078804199</v>
      </c>
      <c r="N10" s="2"/>
    </row>
    <row r="11" spans="1:15" ht="45" x14ac:dyDescent="0.25">
      <c r="A11" s="5">
        <v>6</v>
      </c>
      <c r="B11" s="8" t="s">
        <v>24</v>
      </c>
      <c r="C11" s="5" t="s">
        <v>8</v>
      </c>
      <c r="D11" s="6">
        <f>1769520/1.2</f>
        <v>1474600</v>
      </c>
      <c r="E11" s="6">
        <f>1805040/1.2</f>
        <v>1504200</v>
      </c>
      <c r="F11" s="6">
        <f>1734240/1.2</f>
        <v>1445200</v>
      </c>
      <c r="G11" s="6">
        <f>(D11+E11+F11)/3</f>
        <v>1474666.6666666667</v>
      </c>
      <c r="H11" s="22">
        <f t="shared" ref="H11:I12" si="4">H10</f>
        <v>1.0489999999999999</v>
      </c>
      <c r="I11" s="22">
        <f t="shared" si="4"/>
        <v>1.0469999999999999</v>
      </c>
      <c r="J11" s="22">
        <v>1.0469999999999999</v>
      </c>
      <c r="K11" s="6"/>
      <c r="L11" s="6"/>
      <c r="M11" s="19">
        <f t="shared" ref="M11:M12" si="5">G11*H11*I11*J11</f>
        <v>1695753.4727279996</v>
      </c>
      <c r="N11" s="2"/>
    </row>
    <row r="12" spans="1:15" x14ac:dyDescent="0.25">
      <c r="A12" s="5">
        <v>7</v>
      </c>
      <c r="B12" s="8" t="s">
        <v>25</v>
      </c>
      <c r="C12" s="5" t="s">
        <v>9</v>
      </c>
      <c r="D12" s="6">
        <f>4611360/1.2</f>
        <v>3842800</v>
      </c>
      <c r="E12" s="6">
        <f>4704600/1.2</f>
        <v>3920500</v>
      </c>
      <c r="F12" s="6">
        <f>4520160/1.2</f>
        <v>3766800</v>
      </c>
      <c r="G12" s="6">
        <f>(D12+E12+F12)/3</f>
        <v>3843366.6666666665</v>
      </c>
      <c r="H12" s="22">
        <f t="shared" si="4"/>
        <v>1.0489999999999999</v>
      </c>
      <c r="I12" s="22">
        <f t="shared" si="4"/>
        <v>1.0469999999999999</v>
      </c>
      <c r="J12" s="22">
        <v>1.0469999999999999</v>
      </c>
      <c r="K12" s="6"/>
      <c r="L12" s="6"/>
      <c r="M12" s="19">
        <f t="shared" si="5"/>
        <v>4419576.653684699</v>
      </c>
      <c r="N12" s="2"/>
    </row>
    <row r="13" spans="1:15" s="3" customFormat="1" ht="29.45" customHeight="1" x14ac:dyDescent="0.2">
      <c r="A13" s="9"/>
      <c r="B13" s="9" t="s">
        <v>15</v>
      </c>
      <c r="C13" s="11"/>
      <c r="D13" s="10">
        <f>SUM(D10:D12)</f>
        <v>22299200</v>
      </c>
      <c r="E13" s="10">
        <f t="shared" ref="E13:F13" si="6">SUM(E10:E12)</f>
        <v>22747900</v>
      </c>
      <c r="F13" s="10">
        <f t="shared" si="6"/>
        <v>21855600</v>
      </c>
      <c r="G13" s="10">
        <f>SUM(G10:G12)</f>
        <v>22300900.000000004</v>
      </c>
      <c r="H13" s="10"/>
      <c r="I13" s="10"/>
      <c r="J13" s="10"/>
      <c r="K13" s="10"/>
      <c r="L13" s="10"/>
      <c r="M13" s="20">
        <f>SUM(M10:M12)</f>
        <v>25644323.205216896</v>
      </c>
      <c r="N13" s="4"/>
      <c r="O13" s="14">
        <v>25644323.2052169</v>
      </c>
    </row>
    <row r="14" spans="1:15" ht="31.9" customHeight="1" x14ac:dyDescent="0.25">
      <c r="A14" s="5"/>
      <c r="B14" s="5" t="s">
        <v>14</v>
      </c>
      <c r="C14" s="12"/>
      <c r="D14" s="6"/>
      <c r="E14" s="6"/>
      <c r="F14" s="6"/>
      <c r="G14" s="10">
        <f>G13+G9</f>
        <v>53533333.333333343</v>
      </c>
      <c r="H14" s="10"/>
      <c r="I14" s="10"/>
      <c r="J14" s="10"/>
      <c r="K14" s="10"/>
      <c r="L14" s="10"/>
      <c r="M14" s="20">
        <f>M13+M9</f>
        <v>59946998.432516888</v>
      </c>
      <c r="N14" s="2"/>
    </row>
    <row r="15" spans="1:15" x14ac:dyDescent="0.25">
      <c r="D15" s="2"/>
      <c r="E15" s="2"/>
      <c r="F15" s="2"/>
      <c r="G15" s="2"/>
      <c r="H15" s="2"/>
      <c r="I15" s="2"/>
      <c r="J15" s="2"/>
      <c r="K15" s="2"/>
      <c r="L15" s="2"/>
      <c r="M15" s="21"/>
      <c r="N15" s="2"/>
    </row>
    <row r="16" spans="1:15" x14ac:dyDescent="0.25">
      <c r="D16" s="2"/>
      <c r="E16" s="2"/>
      <c r="F16" s="2"/>
      <c r="G16" s="2"/>
      <c r="H16" s="2"/>
      <c r="I16" s="2"/>
      <c r="J16" s="2"/>
      <c r="K16" s="2"/>
      <c r="L16" s="2"/>
      <c r="M16" s="21"/>
      <c r="N16" s="2"/>
    </row>
    <row r="17" spans="4:14" x14ac:dyDescent="0.25">
      <c r="D17" s="2"/>
      <c r="E17" s="2"/>
      <c r="F17" s="2"/>
      <c r="G17" s="2"/>
      <c r="H17" s="2"/>
      <c r="I17" s="2"/>
      <c r="J17" s="2"/>
      <c r="K17" s="2"/>
      <c r="L17" s="2"/>
      <c r="M17" s="21"/>
      <c r="N17" s="2"/>
    </row>
    <row r="18" spans="4:14" x14ac:dyDescent="0.25">
      <c r="D18" s="2"/>
      <c r="E18" s="2"/>
      <c r="F18" s="2"/>
      <c r="G18" s="2"/>
      <c r="H18" s="2"/>
      <c r="I18" s="2"/>
      <c r="J18" s="2"/>
      <c r="K18" s="2"/>
      <c r="L18" s="2"/>
      <c r="M18" s="21"/>
      <c r="N18" s="2"/>
    </row>
    <row r="19" spans="4:14" x14ac:dyDescent="0.25">
      <c r="D19" s="2"/>
      <c r="E19" s="2"/>
      <c r="F19" s="2"/>
      <c r="G19" s="2"/>
      <c r="H19" s="2"/>
      <c r="I19" s="2"/>
      <c r="J19" s="2"/>
      <c r="K19" s="2"/>
      <c r="L19" s="2"/>
      <c r="M19" s="21"/>
      <c r="N19" s="2"/>
    </row>
    <row r="20" spans="4:14" x14ac:dyDescent="0.25">
      <c r="D20" s="2"/>
      <c r="E20" s="2"/>
      <c r="F20" s="2"/>
      <c r="G20" s="2"/>
      <c r="H20" s="2"/>
      <c r="I20" s="2"/>
      <c r="J20" s="2"/>
      <c r="K20" s="2"/>
      <c r="L20" s="2"/>
      <c r="M20" s="21"/>
      <c r="N20" s="2"/>
    </row>
    <row r="21" spans="4:14" x14ac:dyDescent="0.25">
      <c r="D21" s="2"/>
      <c r="E21" s="2"/>
      <c r="F21" s="2"/>
      <c r="G21" s="2"/>
      <c r="H21" s="2"/>
      <c r="I21" s="2"/>
      <c r="J21" s="2"/>
      <c r="K21" s="2"/>
      <c r="L21" s="2"/>
      <c r="M21" s="21"/>
      <c r="N21" s="2"/>
    </row>
    <row r="22" spans="4:14" x14ac:dyDescent="0.25">
      <c r="D22" s="2"/>
      <c r="E22" s="2"/>
      <c r="F22" s="2"/>
      <c r="G22" s="2"/>
      <c r="H22" s="2"/>
      <c r="I22" s="2"/>
      <c r="J22" s="2"/>
      <c r="K22" s="2"/>
      <c r="L22" s="2"/>
      <c r="M22" s="21"/>
      <c r="N22" s="2"/>
    </row>
    <row r="23" spans="4:14" x14ac:dyDescent="0.25">
      <c r="D23" s="2"/>
      <c r="E23" s="2"/>
      <c r="F23" s="2"/>
      <c r="G23" s="2"/>
      <c r="H23" s="2"/>
      <c r="I23" s="2"/>
      <c r="J23" s="2"/>
      <c r="K23" s="2"/>
      <c r="L23" s="2"/>
      <c r="M23" s="21"/>
      <c r="N23" s="2"/>
    </row>
    <row r="24" spans="4:14" x14ac:dyDescent="0.25">
      <c r="D24" s="2"/>
      <c r="E24" s="2"/>
      <c r="F24" s="2"/>
      <c r="G24" s="2"/>
      <c r="H24" s="2"/>
      <c r="I24" s="2"/>
      <c r="J24" s="2"/>
      <c r="K24" s="2"/>
      <c r="L24" s="2"/>
      <c r="M24" s="21"/>
      <c r="N24" s="2"/>
    </row>
    <row r="25" spans="4:14" x14ac:dyDescent="0.25">
      <c r="D25" s="2"/>
      <c r="E25" s="2"/>
      <c r="F25" s="2"/>
      <c r="G25" s="2"/>
      <c r="H25" s="2"/>
      <c r="I25" s="2"/>
      <c r="J25" s="2"/>
      <c r="K25" s="2"/>
      <c r="L25" s="2"/>
      <c r="M25" s="21"/>
      <c r="N25" s="2"/>
    </row>
    <row r="26" spans="4:14" x14ac:dyDescent="0.25">
      <c r="D26" s="2"/>
      <c r="E26" s="2"/>
      <c r="F26" s="2"/>
      <c r="G26" s="2"/>
      <c r="H26" s="2"/>
      <c r="I26" s="2"/>
      <c r="J26" s="2"/>
      <c r="K26" s="2"/>
      <c r="L26" s="2"/>
      <c r="M26" s="21"/>
      <c r="N26" s="2"/>
    </row>
    <row r="27" spans="4:14" x14ac:dyDescent="0.25">
      <c r="D27" s="2"/>
      <c r="E27" s="2"/>
      <c r="F27" s="2"/>
      <c r="G27" s="2"/>
      <c r="H27" s="2"/>
      <c r="I27" s="2"/>
      <c r="J27" s="2"/>
      <c r="K27" s="2"/>
      <c r="L27" s="2"/>
      <c r="M27" s="21"/>
      <c r="N27" s="2"/>
    </row>
  </sheetData>
  <mergeCells count="7">
    <mergeCell ref="M3:M4"/>
    <mergeCell ref="B3:B4"/>
    <mergeCell ref="A3:A4"/>
    <mergeCell ref="C3:C4"/>
    <mergeCell ref="D3:F3"/>
    <mergeCell ref="G3:G4"/>
    <mergeCell ref="H3:L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2022-02-25T07:18:30Z</cp:lastPrinted>
  <dcterms:created xsi:type="dcterms:W3CDTF">2022-02-22T02:24:35Z</dcterms:created>
  <dcterms:modified xsi:type="dcterms:W3CDTF">2022-02-26T03:38:48Z</dcterms:modified>
</cp:coreProperties>
</file>