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65" windowWidth="19440" windowHeight="114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" i="1" l="1"/>
  <c r="F11" i="1"/>
  <c r="F10" i="1"/>
  <c r="F9" i="1"/>
  <c r="F8" i="1"/>
  <c r="F7" i="1"/>
  <c r="F6" i="1"/>
  <c r="F5" i="1"/>
  <c r="D10" i="1"/>
  <c r="D9" i="1"/>
  <c r="D8" i="1"/>
  <c r="D7" i="1"/>
  <c r="D5" i="1"/>
  <c r="D6" i="1"/>
  <c r="G6" i="1" s="1"/>
  <c r="E11" i="1" l="1"/>
  <c r="D11" i="1"/>
  <c r="G11" i="1" s="1"/>
  <c r="E10" i="1" l="1"/>
  <c r="G10" i="1" s="1"/>
  <c r="E9" i="1"/>
  <c r="G9" i="1" s="1"/>
  <c r="E8" i="1"/>
  <c r="G8" i="1" s="1"/>
  <c r="E7" i="1"/>
  <c r="G7" i="1" s="1"/>
  <c r="E5" i="1"/>
  <c r="G5" i="1" s="1"/>
  <c r="G12" i="1" l="1"/>
  <c r="D12" i="1"/>
  <c r="E12" i="1"/>
  <c r="F12" i="1"/>
  <c r="M12" i="1" l="1"/>
  <c r="N12" i="1" s="1"/>
</calcChain>
</file>

<file path=xl/sharedStrings.xml><?xml version="1.0" encoding="utf-8"?>
<sst xmlns="http://schemas.openxmlformats.org/spreadsheetml/2006/main" count="27" uniqueCount="27">
  <si>
    <t>Коммерческое предложение</t>
  </si>
  <si>
    <t>№</t>
  </si>
  <si>
    <t>Стоимость, руб. без НДС</t>
  </si>
  <si>
    <t xml:space="preserve">КП1 №395 от 14.02.2022               КП2 № 91-2022 от 17.02.2022              КП3 от 10.02.2022          </t>
  </si>
  <si>
    <t xml:space="preserve">Итого </t>
  </si>
  <si>
    <t xml:space="preserve">               КП1
1.Электроприбор Новосибирск               2. ЭлектроПрогресс </t>
  </si>
  <si>
    <t xml:space="preserve">             КП2
1.ГК «Энергоскан» 2.Терра Импекс</t>
  </si>
  <si>
    <t xml:space="preserve">          КП3
1.Союз Прибор    2.ЧипДип             3.ТК Олдис</t>
  </si>
  <si>
    <t xml:space="preserve">Расчет стоимости по инвестиционному проекту М_018 «Приобретение оборудования
для проведения испытаний и диагностики
электрических сетей»
</t>
  </si>
  <si>
    <t xml:space="preserve">Наименование                          </t>
  </si>
  <si>
    <t>ИПЦ Минэкономразвития</t>
  </si>
  <si>
    <t>Средняя стоимость без НДС, руб.</t>
  </si>
  <si>
    <t>Средняя стоимость без НДС  с учетом ИПЦ, руб.</t>
  </si>
  <si>
    <t>Средняя стоимость с НДС  с учетом ИПЦ, руб.</t>
  </si>
  <si>
    <t xml:space="preserve">  
CableMaster 650, кабельный тестер
</t>
  </si>
  <si>
    <t>РЕЙС-305 - цифровой рефлектометр</t>
  </si>
  <si>
    <t>TMC-650 - микроомметр</t>
  </si>
  <si>
    <t xml:space="preserve">КП1 №10-02И от 10.02.2022          
КП2 №04663901/01 от 09.02.2022        КП3 № 3186 от 10.02.2022          </t>
  </si>
  <si>
    <t xml:space="preserve">КП1 №395 от 14.02.2022               КП2 № 93-2022 от 17.02.2022              КП3 от 10.02.2022    </t>
  </si>
  <si>
    <t xml:space="preserve">MRU-120, измеритель параметров заземляющих устройств
</t>
  </si>
  <si>
    <t xml:space="preserve">КП1 №395 от 14.02.2022               КП2 № 87-2022 от 17.02.2022              КП3 от 10.02.2022    </t>
  </si>
  <si>
    <t xml:space="preserve">КП1 №395 от 14.02.2022               КП2 № 89-2022 от 17.02.2022              КП3 от 10.02.2022    </t>
  </si>
  <si>
    <t xml:space="preserve">АИД-70Ц - аппарат испытания диэлектриков цифровой </t>
  </si>
  <si>
    <t xml:space="preserve">КП1 №395 от 14.02.2022               КП2 № 88-2022 от 17.02.2022              КП3 от 10.02.2022    </t>
  </si>
  <si>
    <t xml:space="preserve">КП1 №395 от 14.02.2022               КП2 № 92-2022 от 17.02.2022              КП3 от 10.02.2022    </t>
  </si>
  <si>
    <t xml:space="preserve">СЭИТ-4М-К540 - измеритель параметров силовых трансформаторов  </t>
  </si>
  <si>
    <t xml:space="preserve">
ВФМ-З - трехфазный вольтамперфазометр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</si>
</sst>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0\ _₽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1" fillId="0" borderId="1" xfId="0" applyFont="1" applyBorder="1" applyAlignment="1">
      <alignment horizontal="justify" vertical="top"/>
    </xf>
    <xf numFmtId="164" fontId="1" fillId="0" borderId="1" xfId="0" applyNumberFormat="1" applyFont="1" applyBorder="1" applyAlignment="1">
      <alignment horizontal="justify" vertical="top"/>
    </xf>
    <xf numFmtId="165" fontId="1" fillId="0" borderId="1" xfId="0" applyNumberFormat="1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164" fontId="2" fillId="0" borderId="1" xfId="0" applyNumberFormat="1" applyFont="1" applyBorder="1" applyAlignment="1">
      <alignment horizontal="justify" vertical="top"/>
    </xf>
    <xf numFmtId="165" fontId="1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vertical="top" wrapText="1"/>
    </xf>
    <xf numFmtId="0" fontId="0" fillId="0" borderId="3" xfId="0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/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justify" vertical="top"/>
    </xf>
    <xf numFmtId="0" fontId="0" fillId="0" borderId="3" xfId="0" applyBorder="1" applyAlignment="1">
      <alignment horizontal="justify" vertical="top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zoomScale="90" zoomScaleNormal="90" workbookViewId="0">
      <selection activeCell="P7" sqref="P7"/>
    </sheetView>
  </sheetViews>
  <sheetFormatPr defaultColWidth="17.140625" defaultRowHeight="15" x14ac:dyDescent="0.25"/>
  <cols>
    <col min="1" max="1" width="5.28515625" style="1" customWidth="1"/>
    <col min="2" max="2" width="41.140625" style="1" customWidth="1"/>
    <col min="3" max="3" width="18.5703125" style="11" customWidth="1"/>
    <col min="4" max="4" width="19.28515625" style="1" customWidth="1"/>
    <col min="5" max="5" width="18.140625" style="1" customWidth="1"/>
    <col min="6" max="6" width="14.7109375" style="1" customWidth="1"/>
    <col min="7" max="7" width="14" style="1" customWidth="1"/>
    <col min="8" max="8" width="6.85546875" style="1" customWidth="1"/>
    <col min="9" max="11" width="5" style="1" customWidth="1"/>
    <col min="12" max="12" width="4.85546875" style="1" customWidth="1"/>
    <col min="13" max="13" width="14.85546875" style="1" customWidth="1"/>
    <col min="14" max="16384" width="17.140625" style="1"/>
  </cols>
  <sheetData>
    <row r="1" spans="1:14" ht="54" customHeight="1" x14ac:dyDescent="0.25">
      <c r="B1" s="17" t="s">
        <v>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3" spans="1:14" ht="13.9" customHeight="1" x14ac:dyDescent="0.25">
      <c r="A3" s="22" t="s">
        <v>1</v>
      </c>
      <c r="B3" s="20" t="s">
        <v>9</v>
      </c>
      <c r="C3" s="23" t="s">
        <v>0</v>
      </c>
      <c r="D3" s="25" t="s">
        <v>2</v>
      </c>
      <c r="E3" s="25"/>
      <c r="F3" s="25"/>
      <c r="G3" s="18" t="s">
        <v>11</v>
      </c>
      <c r="H3" s="26" t="s">
        <v>10</v>
      </c>
      <c r="I3" s="27"/>
      <c r="J3" s="27"/>
      <c r="K3" s="27"/>
      <c r="L3" s="28"/>
      <c r="M3" s="18" t="s">
        <v>12</v>
      </c>
      <c r="N3" s="18" t="s">
        <v>13</v>
      </c>
    </row>
    <row r="4" spans="1:14" ht="63.75" customHeight="1" x14ac:dyDescent="0.25">
      <c r="A4" s="21"/>
      <c r="B4" s="21"/>
      <c r="C4" s="24"/>
      <c r="D4" s="13" t="s">
        <v>5</v>
      </c>
      <c r="E4" s="13" t="s">
        <v>6</v>
      </c>
      <c r="F4" s="13" t="s">
        <v>7</v>
      </c>
      <c r="G4" s="19"/>
      <c r="H4" s="14">
        <v>2023</v>
      </c>
      <c r="I4" s="14">
        <v>2024</v>
      </c>
      <c r="J4" s="14">
        <v>2025</v>
      </c>
      <c r="K4" s="14">
        <v>2026</v>
      </c>
      <c r="L4" s="14">
        <v>2027</v>
      </c>
      <c r="M4" s="19"/>
      <c r="N4" s="19"/>
    </row>
    <row r="5" spans="1:14" ht="77.25" customHeight="1" x14ac:dyDescent="0.25">
      <c r="A5" s="4">
        <v>1</v>
      </c>
      <c r="B5" s="10" t="s">
        <v>14</v>
      </c>
      <c r="C5" s="10" t="s">
        <v>3</v>
      </c>
      <c r="D5" s="5">
        <f>85875/1.2</f>
        <v>71562.5</v>
      </c>
      <c r="E5" s="5">
        <f>85750/1.2</f>
        <v>71458.333333333343</v>
      </c>
      <c r="F5" s="5">
        <f>87530/1.2</f>
        <v>72941.666666666672</v>
      </c>
      <c r="G5" s="8">
        <f t="shared" ref="G5:G11" si="0">(D5+E5+F5)/3</f>
        <v>71987.5</v>
      </c>
      <c r="H5" s="6"/>
      <c r="I5" s="6"/>
      <c r="J5" s="6"/>
      <c r="K5" s="6"/>
      <c r="L5" s="6"/>
      <c r="M5" s="5"/>
      <c r="N5" s="16"/>
    </row>
    <row r="6" spans="1:14" ht="74.25" customHeight="1" x14ac:dyDescent="0.25">
      <c r="A6" s="4">
        <v>2</v>
      </c>
      <c r="B6" s="10" t="s">
        <v>19</v>
      </c>
      <c r="C6" s="10" t="s">
        <v>18</v>
      </c>
      <c r="D6" s="5">
        <f>121200/1.2</f>
        <v>101000</v>
      </c>
      <c r="E6" s="5">
        <f>121200/1.2</f>
        <v>101000</v>
      </c>
      <c r="F6" s="5">
        <f>121200/1.2</f>
        <v>101000</v>
      </c>
      <c r="G6" s="8">
        <f t="shared" si="0"/>
        <v>101000</v>
      </c>
      <c r="H6" s="6"/>
      <c r="I6" s="6"/>
      <c r="J6" s="6"/>
      <c r="K6" s="6"/>
      <c r="L6" s="6"/>
      <c r="M6" s="5"/>
      <c r="N6" s="16"/>
    </row>
    <row r="7" spans="1:14" ht="75" x14ac:dyDescent="0.25">
      <c r="A7" s="4">
        <v>3</v>
      </c>
      <c r="B7" s="15" t="s">
        <v>16</v>
      </c>
      <c r="C7" s="10" t="s">
        <v>20</v>
      </c>
      <c r="D7" s="5">
        <f>349300/1.2</f>
        <v>291083.33333333337</v>
      </c>
      <c r="E7" s="5">
        <f>349300/1.2</f>
        <v>291083.33333333337</v>
      </c>
      <c r="F7" s="5">
        <f>349300/1.2</f>
        <v>291083.33333333337</v>
      </c>
      <c r="G7" s="8">
        <f t="shared" si="0"/>
        <v>291083.33333333337</v>
      </c>
      <c r="H7" s="6"/>
      <c r="I7" s="9"/>
      <c r="J7" s="6"/>
      <c r="K7" s="6"/>
      <c r="L7" s="6"/>
      <c r="M7" s="5"/>
      <c r="N7" s="16"/>
    </row>
    <row r="8" spans="1:14" ht="75" x14ac:dyDescent="0.25">
      <c r="A8" s="4">
        <v>4</v>
      </c>
      <c r="B8" s="15" t="s">
        <v>22</v>
      </c>
      <c r="C8" s="10" t="s">
        <v>21</v>
      </c>
      <c r="D8" s="5">
        <f>330000/1.2</f>
        <v>275000</v>
      </c>
      <c r="E8" s="5">
        <f>330000/1.2</f>
        <v>275000</v>
      </c>
      <c r="F8" s="5">
        <f>330000/1.2</f>
        <v>275000</v>
      </c>
      <c r="G8" s="8">
        <f t="shared" si="0"/>
        <v>275000</v>
      </c>
      <c r="H8" s="6"/>
      <c r="I8" s="9"/>
      <c r="J8" s="6"/>
      <c r="K8" s="6"/>
      <c r="L8" s="6"/>
      <c r="M8" s="5"/>
      <c r="N8" s="16"/>
    </row>
    <row r="9" spans="1:14" ht="75" x14ac:dyDescent="0.25">
      <c r="A9" s="4">
        <v>5</v>
      </c>
      <c r="B9" s="13" t="s">
        <v>15</v>
      </c>
      <c r="C9" s="10" t="s">
        <v>23</v>
      </c>
      <c r="D9" s="5">
        <f>158100/1.2</f>
        <v>131750</v>
      </c>
      <c r="E9" s="5">
        <f>185760/1.2</f>
        <v>154800</v>
      </c>
      <c r="F9" s="5">
        <f>155580/1.2</f>
        <v>129650</v>
      </c>
      <c r="G9" s="8">
        <f t="shared" si="0"/>
        <v>138733.33333333334</v>
      </c>
      <c r="H9" s="6"/>
      <c r="I9" s="9"/>
      <c r="J9" s="6"/>
      <c r="K9" s="6"/>
      <c r="L9" s="6"/>
      <c r="M9" s="5"/>
      <c r="N9" s="16"/>
    </row>
    <row r="10" spans="1:14" ht="75" x14ac:dyDescent="0.25">
      <c r="A10" s="4">
        <v>6</v>
      </c>
      <c r="B10" s="15" t="s">
        <v>25</v>
      </c>
      <c r="C10" s="10" t="s">
        <v>24</v>
      </c>
      <c r="D10" s="5">
        <f>301200/1.2</f>
        <v>251000</v>
      </c>
      <c r="E10" s="5">
        <f>301200/1.2</f>
        <v>251000</v>
      </c>
      <c r="F10" s="5">
        <f>301200/1.2</f>
        <v>251000</v>
      </c>
      <c r="G10" s="8">
        <f t="shared" si="0"/>
        <v>251000</v>
      </c>
      <c r="H10" s="6"/>
      <c r="I10" s="9"/>
      <c r="J10" s="6"/>
      <c r="K10" s="6"/>
      <c r="L10" s="6"/>
      <c r="M10" s="5"/>
      <c r="N10" s="16"/>
    </row>
    <row r="11" spans="1:14" ht="90" x14ac:dyDescent="0.25">
      <c r="A11" s="4">
        <v>7</v>
      </c>
      <c r="B11" s="15" t="s">
        <v>26</v>
      </c>
      <c r="C11" s="10" t="s">
        <v>17</v>
      </c>
      <c r="D11" s="5">
        <f>97920/1.2</f>
        <v>81600</v>
      </c>
      <c r="E11" s="5">
        <f>99420/1.2</f>
        <v>82850</v>
      </c>
      <c r="F11" s="5">
        <f>93840/1.2</f>
        <v>78200</v>
      </c>
      <c r="G11" s="8">
        <f t="shared" si="0"/>
        <v>80883.333333333328</v>
      </c>
      <c r="H11" s="6"/>
      <c r="I11" s="9"/>
      <c r="J11" s="6"/>
      <c r="K11" s="6"/>
      <c r="L11" s="6"/>
      <c r="M11" s="5"/>
      <c r="N11" s="16"/>
    </row>
    <row r="12" spans="1:14" s="3" customFormat="1" ht="28.15" customHeight="1" x14ac:dyDescent="0.2">
      <c r="A12" s="7"/>
      <c r="B12" s="7" t="s">
        <v>4</v>
      </c>
      <c r="C12" s="12"/>
      <c r="D12" s="8">
        <f>SUM(D5:D11)</f>
        <v>1202995.8333333335</v>
      </c>
      <c r="E12" s="8">
        <f>SUM(E5:E11)</f>
        <v>1227191.6666666667</v>
      </c>
      <c r="F12" s="8">
        <f>SUM(F5:F11)</f>
        <v>1198875</v>
      </c>
      <c r="G12" s="8">
        <f>SUM(G5:G11)</f>
        <v>1209687.5</v>
      </c>
      <c r="H12" s="6">
        <v>1.04</v>
      </c>
      <c r="I12" s="8"/>
      <c r="J12" s="8"/>
      <c r="K12" s="8"/>
      <c r="L12" s="8"/>
      <c r="M12" s="8">
        <f>G12*H12</f>
        <v>1258075</v>
      </c>
      <c r="N12" s="8">
        <f>M12*1.2</f>
        <v>1509690</v>
      </c>
    </row>
    <row r="13" spans="1:14" x14ac:dyDescent="0.25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4:14" x14ac:dyDescent="0.25"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4:14" x14ac:dyDescent="0.25"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4:14" x14ac:dyDescent="0.25"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4:14" x14ac:dyDescent="0.25"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4:14" x14ac:dyDescent="0.25"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4:14" x14ac:dyDescent="0.25"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4:14" x14ac:dyDescent="0.25"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4:14" x14ac:dyDescent="0.25"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</sheetData>
  <mergeCells count="9">
    <mergeCell ref="B1:M1"/>
    <mergeCell ref="N3:N4"/>
    <mergeCell ref="M3:M4"/>
    <mergeCell ref="B3:B4"/>
    <mergeCell ref="A3:A4"/>
    <mergeCell ref="C3:C4"/>
    <mergeCell ref="D3:F3"/>
    <mergeCell ref="G3:G4"/>
    <mergeCell ref="H3:L3"/>
  </mergeCells>
  <pageMargins left="0.31496062992125984" right="0.31496062992125984" top="0.35433070866141736" bottom="0.35433070866141736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2022-02-25T02:37:33Z</cp:lastPrinted>
  <dcterms:created xsi:type="dcterms:W3CDTF">2022-02-22T02:24:35Z</dcterms:created>
  <dcterms:modified xsi:type="dcterms:W3CDTF">2022-03-24T07:12:37Z</dcterms:modified>
</cp:coreProperties>
</file>