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75" i="5" l="1"/>
  <c r="I74" i="5"/>
  <c r="I73" i="5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6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6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<sst xmlns="http://schemas.openxmlformats.org/spreadsheetml/2006/main" count="468" uniqueCount="431">
  <si>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</si>
  <si>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</si>
  <si>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</si>
  <si>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</si>
  <si>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</si>
  <si>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</si>
  <si>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</si>
  <si>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</si>
  <si>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</si>
  <si>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</si>
  <si>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</si>
  <si>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</si>
  <si>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</si>
  <si>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</si>
  <si>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</si>
  <si>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</si>
  <si>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</si>
  <si>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</si>
  <si>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</si>
  <si>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</si>
  <si>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</si>
  <si>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</si>
  <si>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</si>
  <si>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</si>
  <si>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</si>
  <si>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</si>
  <si>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</si>
  <si>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</si>
  <si>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</si>
  <si>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</si>
  <si>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</si>
  <si>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</si>
  <si>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</si>
  <si>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</si>
  <si>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</si>
  <si>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</si>
  <si>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</si>
  <si>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</si>
  <si>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</si>
  <si>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</si>
  <si>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</si>
  <si>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</si>
  <si>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</si>
  <si>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</si>
  <si>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</si>
  <si>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</si>
  <si>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</si>
  <si>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</si>
  <si>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</si>
  <si>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</si>
  <si>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</si>
  <si>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</si>
  <si>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</si>
  <si>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</si>
  <si>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</si>
  <si>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</si>
  <si>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</si>
  <si>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</si>
  <si>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</si>
  <si>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</si>
  <si>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</si>
  <si>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</si>
  <si>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</si>
  <si>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</si>
  <si>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</si>
  <si>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</si>
  <si>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</si>
  <si>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</si>
  <si>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</si>
  <si>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</si>
  <si>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</si>
  <si>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</si>
  <si>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</si>
  <si>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</si>
  <si>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</si>
  <si>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</si>
  <si>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</si>
  <si>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</si>
  <si>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</si>
  <si>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</si>
  <si>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</si>
  <si>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</si>
  <si>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</si>
  <si>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</si>
  <si>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</si>
  <si>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</si>
  <si>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</si>
  <si>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</si>
  <si>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</si>
  <si>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</si>
  <si>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</si>
  <si>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</si>
  <si>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</si>
  <si>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</si>
  <si>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</si>
  <si>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</si>
  <si>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</si>
  <si>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</si>
  <si>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</si>
  <si>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</si>
  <si>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</si>
  <si>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</si>
  <si>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</si>
  <si>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</si>
  <si>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</si>
  <si>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</si>
  <si>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</si>
  <si>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</si>
  <si>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</si>
  <si>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</si>
  <si>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</si>
  <si>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</si>
  <si>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</si>
  <si>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</si>
  <si>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</si>
  <si>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</si>
  <si>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</si>
  <si>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</si>
  <si>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</si>
  <si>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</si>
  <si>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</si>
  <si>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</si>
  <si>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</si>
  <si>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</si>
  <si>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</si>
  <si>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</si>
  <si>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</si>
  <si>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</si>
  <si>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</si>
  <si>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</si>
  <si>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</si>
  <si>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</si>
  <si>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</si>
  <si>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</si>
  <si>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</si>
  <si>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</si>
  <si>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</si>
  <si>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</si>
  <si>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</si>
  <si>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</si>
  <si>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</si>
  <si>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</si>
  <si>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</si>
  <si>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</si>
  <si>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</si>
  <si>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</si>
  <si>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</si>
  <si>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</si>
  <si>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</si>
  <si>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</si>
  <si>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</si>
  <si>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</si>
  <si>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</si>
  <si>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</si>
  <si>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</si>
  <si>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</si>
  <si>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</si>
  <si>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</si>
  <si>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</si>
  <si>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</si>
  <si>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</si>
  <si>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</si>
  <si>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</si>
  <si>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</si>
  <si>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</si>
  <si>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</si>
  <si>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</si>
  <si>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</si>
  <si>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</si>
  <si>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</si>
  <si>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</si>
  <si>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</si>
  <si>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</si>
  <si>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</si>
  <si>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</si>
  <si>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</si>
  <si>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</si>
  <si>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</si>
  <si>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</si>
  <si>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</si>
  <si>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</si>
  <si>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</si>
  <si>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</si>
  <si>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</si>
  <si>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</si>
  <si>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</si>
  <si>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</si>
  <si>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</si>
  <si>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</si>
  <si>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</si>
  <si>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</si>
  <si>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</si>
  <si>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</si>
  <si>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</si>
  <si>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</si>
  <si>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</si>
  <si>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</si>
  <si>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</si>
  <si>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</si>
  <si>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</si>
  <si>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</si>
  <si>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</si>
  <si>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</si>
  <si>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</si>
  <si>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</si>
  <si>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</si>
  <si>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</si>
  <si>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</si>
  <si>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</si>
  <si>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</si>
  <si>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</si>
  <si>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</si>
  <si>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</si>
  <si>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</si>
  <si>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</si>
  <si>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</si>
  <si>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</si>
  <si>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</si>
  <si>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</si>
  <si>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</si>
  <si>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</si>
  <si>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</si>
  <si>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</si>
  <si>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</si>
  <si>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</si>
  <si>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</si>
  <si>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</si>
  <si>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</si>
  <si>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</si>
  <si>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</si>
  <si>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</si>
  <si>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</si>
  <si>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</si>
  <si>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</si>
  <si>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</si>
  <si>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</si>
  <si>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</si>
  <si>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</si>
  <si>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</si>
  <si>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</si>
  <si>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</si>
  <si>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</si>
  <si>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</si>
  <si>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</si>
  <si>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</si>
  <si>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</si>
  <si>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</si>
  <si>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</si>
  <si>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</si>
  <si>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</si>
  <si>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</si>
  <si>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</si>
  <si>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</si>
  <si>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</si>
  <si>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</si>
  <si>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</si>
  <si>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</si>
  <si>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</si>
  <si>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</si>
  <si>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</si>
  <si>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</si>
  <si>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</si>
  <si>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</si>
  <si>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</si>
  <si>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</si>
  <si>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</si>
  <si>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</si>
  <si>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</si>
  <si>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</si>
  <si>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</si>
  <si>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</si>
  <si>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</si>
  <si>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</si>
  <si>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</si>
  <si>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</si>
  <si>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</si>
  <si>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</si>
  <si>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</si>
  <si>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</si>
  <si>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</si>
  <si>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</si>
  <si>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</si>
  <si>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</si>
  <si>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</si>
  <si>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</si>
  <si>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</si>
  <si>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</si>
  <si>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</si>
  <si>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</si>
  <si>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</si>
  <si>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</si>
  <si>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</si>
  <si>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</si>
  <si>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</si>
  <si>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</si>
  <si>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</si>
  <si>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</si>
  <si>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</si>
  <si>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</si>
  <si>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</si>
  <si>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</si>
  <si>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</si>
  <si>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</si>
  <si>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</si>
  <si>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</si>
  <si>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</si>
  <si>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</si>
  <si>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</si>
  <si>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</si>
  <si>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</si>
  <si>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</si>
  <si>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</si>
  <si>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</si>
  <si>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</si>
  <si>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</si>
  <si>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</si>
  <si>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ФЕРм08-01-062-03
ТМ-1000/10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</si>
  <si>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7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</si>
  <si>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711,98
------------------
274,75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</si>
  <si>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</si>
  <si>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</si>
  <si>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</si>
  <si>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</si>
  <si>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28,56
---------------
4,886</t>
  </si>
  <si>
    <t>57,12
----------------
9,77</t>
  </si>
  <si>
    <t>ФССЦпг-01-01-01-017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</si>
  <si>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3 до 6 т
------------------------------------------------------
1 т груза
 </t>
  </si>
  <si>
    <t xml:space="preserve">8,39
------------------
 </t>
  </si>
  <si>
    <t xml:space="preserve">Конструкции металлические массой  до 6т.: погрузка (4кв. 2021г.); МАТ=18,54 </t>
  </si>
  <si>
    <t>ФССЦпг-01-01-02-017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</si>
  <si>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3 до 6 т
------------------------------------------------------
1 т груза
 </t>
  </si>
  <si>
    <t xml:space="preserve">Конструкции металлические массой  до 6т.: разгрузка  (4кв. 2021г.); МАТ=18,54 </t>
  </si>
  <si>
    <t>ФССЦпг-03-21-01-010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</si>
  <si>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10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</si>
  <si>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10 км.: I класс груза (4кв. 2021г.); ЭМ=15,96 </t>
  </si>
  <si>
    <t>Итого прямые затраты по разделу в текущих ценах</t>
  </si>
  <si>
    <t>14177,20
_________
3414,00</t>
  </si>
  <si>
    <t>57,12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</si>
  <si>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</si>
  <si>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</si>
  <si>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</si>
  <si>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</si>
  <si>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</si>
  <si>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</si>
  <si>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</si>
  <si>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</si>
  <si>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</si>
  <si>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</si>
  <si>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</si>
  <si>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</si>
  <si>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</si>
  <si>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</si>
  <si>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0,16
------------------
16/100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</si>
  <si>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</si>
  <si>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</si>
  <si>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</si>
  <si>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</si>
  <si>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568,61
-----------------
347,23</t>
  </si>
  <si>
    <t>55,6
---------------
7,54</t>
  </si>
  <si>
    <t>8,9
----------------
1,21</t>
  </si>
  <si>
    <t>18894,96
_________
5224,37</t>
  </si>
  <si>
    <t>64,1
________
15,17</t>
  </si>
  <si>
    <t>Итого по разделу 2 Монтажные работы</t>
  </si>
  <si>
    <t>Раздел 3. Общестроительные работы</t>
  </si>
  <si>
    <t>ФЕР11-01-002-03
-------------------------------
Приказ Минстроя России от 26.12.2019 №876/пр</t>
  </si>
  <si>
    <t xml:space="preserve">Устройство подстилающих слоев: гравийных
------------------------------------------------------
м3
------------------------------------------------------
НР 112% от ФОТ
СП 65% от ФОТ
 </t>
  </si>
  <si>
    <t>76,64
------------------
26,26</t>
  </si>
  <si>
    <t>50,01
----------------
5,54</t>
  </si>
  <si>
    <t xml:space="preserve">0,37
------------------
 </t>
  </si>
  <si>
    <t xml:space="preserve">11.2. Устройство подстилающих слоев: песчаных, шлаковых, гравийных, щебеночных (4кв. 2021г. ФЕР-2020): ОЗП=27,93; ЭМ=10,08; ЗПМ=27,93; МАТ=17,76 </t>
  </si>
  <si>
    <t>504,1
-----------------
154,73</t>
  </si>
  <si>
    <t>3,16
---------------
0,55</t>
  </si>
  <si>
    <t>3,16
----------------
0,55</t>
  </si>
  <si>
    <t>504,10
_________
154,73</t>
  </si>
  <si>
    <t>3,16
________
0,55</t>
  </si>
  <si>
    <t>Итого по разделу 3 Общестроительные работы</t>
  </si>
  <si>
    <t>Раздел 4.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</si>
  <si>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</si>
  <si>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</si>
  <si>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</si>
  <si>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</si>
  <si>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</si>
  <si>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</si>
  <si>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</si>
  <si>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4 Пусконаладочные работы</t>
  </si>
  <si>
    <t>Раздел 5. Оборудование ТП</t>
  </si>
  <si>
    <t>Счет №610/211902 от 21.02.2022 ТД Электротехмонтаж</t>
  </si>
  <si>
    <t xml:space="preserve">210278,92
------------------
 </t>
  </si>
  <si>
    <t xml:space="preserve">Электроэнергетика (4кв. 2021г.); МАТ=5,49 </t>
  </si>
  <si>
    <t xml:space="preserve">
2308862,5</t>
  </si>
  <si>
    <t>Итого по разделу 5 Оборудование ТП</t>
  </si>
  <si>
    <t>Раздел 6.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</si>
  <si>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</si>
  <si>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</si>
  <si>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</si>
  <si>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</si>
  <si>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</si>
  <si>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</si>
  <si>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1,9
------------------
1+0,5+0,2+0,2</t>
  </si>
  <si>
    <t xml:space="preserve">9,04
------------------
 </t>
  </si>
  <si>
    <t xml:space="preserve">Болты с гайками и шайбами строительные (4кв. 2021г. ФЕР-2020); МАТ=16,546 </t>
  </si>
  <si>
    <t>02.2.01.02-1072</t>
  </si>
  <si>
    <t xml:space="preserve">Гравий М 400, фракция 10-20 мм
------------------------------------------------------
м3
 </t>
  </si>
  <si>
    <t xml:space="preserve">129,13
------------------
 </t>
  </si>
  <si>
    <t xml:space="preserve">Гравий М 400, фракция 10-20 мм (4кв. 2021г. ФЕР-2020); МАТ=8,703 </t>
  </si>
  <si>
    <t>Итого по разделу 6 Материалы</t>
  </si>
  <si>
    <t>Итого прямые затраты по смете в текущих ценах</t>
  </si>
  <si>
    <t>33576,26
_________
8793,10</t>
  </si>
  <si>
    <t>160,56
________
25,49</t>
  </si>
  <si>
    <t>Итоги по смете:</t>
  </si>
  <si>
    <t xml:space="preserve">  Итого Строительные работы</t>
  </si>
  <si>
    <t xml:space="preserve">  Итого Монтажные работы</t>
  </si>
  <si>
    <t>121,22
________
24,94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</si>
  <si>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</si>
  <si>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</si>
  <si>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</si>
  <si>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2024/2025 к=1,047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К=1,051*1,049*1,04*1,047=1,208 2 481 703,88 * 1,208</t>
  </si>
  <si>
    <t xml:space="preserve">  ВСЕГО по смете</t>
  </si>
  <si>
    <t>Инвестиционная программа на 2023-2027г.г.</t>
  </si>
  <si>
    <t>И.о. главного инженера ООО "Электросети"</t>
  </si>
  <si>
    <t>ЛОКАЛЬНЫЙ СМЕТНЫЙ РАСЧЕТ № 02-01-07</t>
  </si>
  <si>
    <t>С.В. Беляев</t>
  </si>
  <si>
    <t>"______"_________________2022г.</t>
  </si>
  <si>
    <t>на   замену масляных трансформаторов на энергосберегающие в ТП-318</t>
  </si>
  <si>
    <t>Основание:  Дефектная ведомость №7</t>
  </si>
  <si>
    <t xml:space="preserve">Составлен(а) в текущих ценах по состоянию на 2025г. </t>
  </si>
  <si>
    <t>Итого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</si>
  <si>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</si>
  <si>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</si>
  <si>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</si>
  <si>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Трансформатор силовой ТМГ-СЭЩ-1000/10-12 УХЛ 6.00/0.40 У/Ун-0 ИТЭ Цена:1368890,84/1,2/5,49=210278,92
------------------------------------------------------
шт
(Приказ от 04.08.2020 № 421/пр п.92в Заготовительно-складские расходы для оборудования - 1,2% ПЗ=1,2% (ОЗП=1,2%; ЭМ=1,2%; МАТ=1,2%))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</si>
</sst>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1" xfId="4" applyFont="1" applyBorder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0" fillId="0" borderId="18" xfId="4" applyFont="1" applyBorder="1" applyAlignment="1">
      <alignment horizontal="left" vertical="top" wrapText="1"/>
    </xf>
    <xf numFmtId="0" fontId="20" fillId="0" borderId="12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82"/>
  <sheetViews>
    <sheetView showGridLines="0" tabSelected="1" topLeftCell="A49" zoomScale="103" zoomScaleNormal="103" workbookViewId="0">
      <selection activeCell="Q56" sqref="Q56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7"/>
      <c r="B1" s="101"/>
      <c r="C1" s="97"/>
      <c r="D1" s="102"/>
      <c r="E1" s="103"/>
      <c r="F1" s="116" t="s">
        <v>418</v>
      </c>
      <c r="G1" s="103"/>
      <c r="H1" s="104"/>
      <c r="I1" s="97"/>
      <c r="J1" s="97"/>
      <c r="K1" s="97"/>
      <c r="L1" s="97"/>
      <c r="M1" s="97"/>
      <c r="N1" s="98"/>
      <c r="O1" s="94"/>
      <c r="P1" s="94"/>
      <c r="Q1" s="94"/>
      <c r="R1" s="94"/>
      <c r="S1" s="94"/>
      <c r="T1" s="94"/>
    </row>
    <row r="2" spans="1:20" ht="15" x14ac:dyDescent="0.2">
      <c r="A2" s="105"/>
      <c r="B2" s="101"/>
      <c r="C2" s="98"/>
      <c r="D2" s="104"/>
      <c r="E2" s="102"/>
      <c r="F2" s="111" t="s">
        <v>81</v>
      </c>
      <c r="G2" s="106"/>
      <c r="H2" s="98"/>
      <c r="I2" s="107"/>
      <c r="J2" s="137" t="s">
        <v>296</v>
      </c>
      <c r="K2" s="137"/>
      <c r="L2" s="137"/>
      <c r="M2" s="137"/>
      <c r="N2" s="137"/>
      <c r="O2" s="94"/>
      <c r="P2" s="94"/>
      <c r="Q2" s="94"/>
      <c r="R2" s="94"/>
      <c r="S2" s="94"/>
      <c r="T2" s="94"/>
    </row>
    <row r="3" spans="1:20" ht="15" x14ac:dyDescent="0.2">
      <c r="A3" s="112"/>
      <c r="B3" s="98"/>
      <c r="C3" s="98"/>
      <c r="D3" s="98"/>
      <c r="E3" s="97"/>
      <c r="F3" s="97"/>
      <c r="G3" s="97"/>
      <c r="H3" s="97"/>
      <c r="I3" s="97"/>
      <c r="J3" s="117" t="s">
        <v>419</v>
      </c>
      <c r="K3" s="117"/>
      <c r="L3" s="117"/>
      <c r="M3" s="117"/>
      <c r="N3" s="117"/>
      <c r="O3" s="94"/>
      <c r="P3" s="94"/>
      <c r="Q3" s="94"/>
      <c r="R3" s="94"/>
      <c r="S3" s="94"/>
      <c r="T3" s="94"/>
    </row>
    <row r="4" spans="1:20" ht="14.25" customHeight="1" x14ac:dyDescent="0.25">
      <c r="A4" s="138"/>
      <c r="B4" s="139"/>
      <c r="C4" s="139"/>
      <c r="D4" s="113" t="s">
        <v>420</v>
      </c>
      <c r="E4" s="102"/>
      <c r="F4" s="100"/>
      <c r="G4" s="97"/>
      <c r="H4" s="98"/>
      <c r="I4" s="97"/>
      <c r="J4" s="118"/>
      <c r="K4" s="119"/>
      <c r="L4" s="118"/>
      <c r="M4" s="118"/>
      <c r="N4" s="120"/>
      <c r="O4" s="94"/>
      <c r="P4" s="94"/>
      <c r="Q4" s="94"/>
      <c r="R4" s="94"/>
      <c r="S4" s="94"/>
      <c r="T4" s="94"/>
    </row>
    <row r="5" spans="1:20" ht="15" x14ac:dyDescent="0.25">
      <c r="A5" s="139"/>
      <c r="B5" s="139"/>
      <c r="C5" s="139"/>
      <c r="D5" s="98"/>
      <c r="E5" s="102"/>
      <c r="F5" s="114" t="s">
        <v>82</v>
      </c>
      <c r="G5" s="97"/>
      <c r="H5" s="98"/>
      <c r="I5" s="97"/>
      <c r="J5" s="121"/>
      <c r="K5" s="122"/>
      <c r="L5" s="123"/>
      <c r="M5" s="124" t="s">
        <v>421</v>
      </c>
      <c r="N5" s="120"/>
      <c r="O5" s="94"/>
      <c r="P5" s="94"/>
      <c r="Q5" s="94"/>
      <c r="R5" s="94"/>
      <c r="S5" s="94"/>
      <c r="T5" s="94"/>
    </row>
    <row r="6" spans="1:20" ht="15" x14ac:dyDescent="0.25">
      <c r="A6" s="139"/>
      <c r="B6" s="139"/>
      <c r="C6" s="139"/>
      <c r="D6" s="98"/>
      <c r="E6" s="102"/>
      <c r="F6" s="114"/>
      <c r="G6" s="97"/>
      <c r="H6" s="98"/>
      <c r="I6" s="97"/>
      <c r="J6" s="125" t="s">
        <v>422</v>
      </c>
      <c r="K6" s="118"/>
      <c r="L6" s="118"/>
      <c r="M6" s="118"/>
      <c r="N6" s="120"/>
      <c r="O6" s="94"/>
      <c r="P6" s="94"/>
      <c r="Q6" s="94"/>
      <c r="R6" s="94"/>
      <c r="S6" s="94"/>
      <c r="T6" s="94"/>
    </row>
    <row r="7" spans="1:20" ht="15" x14ac:dyDescent="0.25">
      <c r="A7" s="139"/>
      <c r="B7" s="139"/>
      <c r="C7" s="139"/>
      <c r="D7" s="98"/>
      <c r="E7" s="97"/>
      <c r="F7" s="97"/>
      <c r="G7" s="97"/>
      <c r="H7" s="97"/>
      <c r="I7" s="97"/>
      <c r="J7" s="126"/>
      <c r="K7" s="126"/>
      <c r="L7" s="126"/>
      <c r="M7" s="118"/>
      <c r="N7" s="120"/>
      <c r="O7" s="94"/>
      <c r="P7" s="94"/>
      <c r="Q7" s="94"/>
      <c r="R7" s="94"/>
      <c r="S7" s="94"/>
      <c r="T7" s="94"/>
    </row>
    <row r="8" spans="1:20" x14ac:dyDescent="0.2">
      <c r="A8" s="97"/>
      <c r="B8" s="97"/>
      <c r="C8" s="108"/>
      <c r="D8" s="109" t="s">
        <v>423</v>
      </c>
      <c r="E8" s="110"/>
      <c r="F8" s="110"/>
      <c r="G8" s="110"/>
      <c r="H8" s="110"/>
      <c r="I8" s="107"/>
      <c r="J8" s="107"/>
      <c r="K8" s="107"/>
      <c r="L8" s="107"/>
      <c r="M8" s="97"/>
      <c r="N8" s="98"/>
      <c r="O8" s="94"/>
      <c r="P8" s="94"/>
      <c r="Q8" s="94"/>
      <c r="R8" s="94"/>
      <c r="S8" s="94"/>
      <c r="T8" s="94"/>
    </row>
    <row r="9" spans="1:20" x14ac:dyDescent="0.2">
      <c r="A9" s="97"/>
      <c r="B9" s="97"/>
      <c r="C9" s="97"/>
      <c r="D9" s="115" t="s">
        <v>309</v>
      </c>
      <c r="E9" s="106"/>
      <c r="F9" s="106"/>
      <c r="G9" s="106"/>
      <c r="H9" s="98"/>
      <c r="I9" s="107"/>
      <c r="J9" s="107"/>
      <c r="K9" s="107"/>
      <c r="L9" s="107"/>
      <c r="M9" s="97"/>
      <c r="N9" s="98"/>
      <c r="O9" s="94"/>
      <c r="P9" s="94"/>
      <c r="Q9" s="94"/>
      <c r="R9" s="94"/>
      <c r="S9" s="94"/>
      <c r="T9" s="94"/>
    </row>
    <row r="10" spans="1:20" x14ac:dyDescent="0.2">
      <c r="A10" s="99"/>
      <c r="B10" s="99"/>
      <c r="C10" s="97"/>
      <c r="D10" s="98"/>
      <c r="E10" s="97"/>
      <c r="F10" s="97"/>
      <c r="G10" s="97"/>
      <c r="H10" s="97"/>
      <c r="I10" s="97"/>
      <c r="J10" s="97"/>
      <c r="K10" s="98"/>
      <c r="L10" s="98"/>
      <c r="M10" s="97"/>
      <c r="N10" s="98"/>
      <c r="O10" s="94"/>
      <c r="P10" s="94"/>
      <c r="Q10" s="94"/>
      <c r="R10" s="94"/>
      <c r="S10" s="94"/>
      <c r="T10" s="94"/>
    </row>
    <row r="11" spans="1:20" x14ac:dyDescent="0.2">
      <c r="A11" s="140" t="s">
        <v>424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94"/>
      <c r="P11" s="94"/>
      <c r="Q11" s="94"/>
      <c r="R11" s="94"/>
      <c r="S11" s="94"/>
      <c r="T11" s="94"/>
    </row>
    <row r="12" spans="1:20" x14ac:dyDescent="0.2">
      <c r="A12" s="74" t="s">
        <v>299</v>
      </c>
      <c r="B12" s="75"/>
      <c r="C12" s="149">
        <v>3597477.95</v>
      </c>
      <c r="D12" s="149"/>
      <c r="E12" s="149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50">
        <f>54582.64*1.208</f>
        <v>65935.829119999995</v>
      </c>
      <c r="E13" s="150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127" t="s">
        <v>425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65" t="s">
        <v>83</v>
      </c>
      <c r="B19" s="165" t="s">
        <v>305</v>
      </c>
      <c r="C19" s="151" t="s">
        <v>310</v>
      </c>
      <c r="D19" s="151" t="s">
        <v>306</v>
      </c>
      <c r="E19" s="157" t="s">
        <v>311</v>
      </c>
      <c r="F19" s="158"/>
      <c r="G19" s="159"/>
      <c r="H19" s="151" t="s">
        <v>295</v>
      </c>
      <c r="I19" s="157" t="s">
        <v>312</v>
      </c>
      <c r="J19" s="163"/>
      <c r="K19" s="163"/>
      <c r="L19" s="154"/>
      <c r="M19" s="153" t="s">
        <v>307</v>
      </c>
      <c r="N19" s="154"/>
    </row>
    <row r="20" spans="1:20" s="49" customFormat="1" ht="38.25" customHeight="1" x14ac:dyDescent="0.2">
      <c r="A20" s="166"/>
      <c r="B20" s="166"/>
      <c r="C20" s="166"/>
      <c r="D20" s="166"/>
      <c r="E20" s="160"/>
      <c r="F20" s="161"/>
      <c r="G20" s="162"/>
      <c r="H20" s="166"/>
      <c r="I20" s="155"/>
      <c r="J20" s="164"/>
      <c r="K20" s="164"/>
      <c r="L20" s="156"/>
      <c r="M20" s="155"/>
      <c r="N20" s="156"/>
    </row>
    <row r="21" spans="1:20" s="49" customFormat="1" ht="12.75" customHeight="1" x14ac:dyDescent="0.2">
      <c r="A21" s="166"/>
      <c r="B21" s="166"/>
      <c r="C21" s="166"/>
      <c r="D21" s="166"/>
      <c r="E21" s="65" t="s">
        <v>301</v>
      </c>
      <c r="F21" s="65" t="s">
        <v>303</v>
      </c>
      <c r="G21" s="151" t="s">
        <v>313</v>
      </c>
      <c r="H21" s="166"/>
      <c r="I21" s="151" t="s">
        <v>301</v>
      </c>
      <c r="J21" s="151" t="s">
        <v>304</v>
      </c>
      <c r="K21" s="65" t="s">
        <v>303</v>
      </c>
      <c r="L21" s="151" t="s">
        <v>313</v>
      </c>
      <c r="M21" s="165" t="s">
        <v>297</v>
      </c>
      <c r="N21" s="151" t="s">
        <v>301</v>
      </c>
    </row>
    <row r="22" spans="1:20" s="49" customFormat="1" ht="11.25" customHeight="1" x14ac:dyDescent="0.2">
      <c r="A22" s="152"/>
      <c r="B22" s="152"/>
      <c r="C22" s="152"/>
      <c r="D22" s="152"/>
      <c r="E22" s="66" t="s">
        <v>300</v>
      </c>
      <c r="F22" s="65" t="s">
        <v>302</v>
      </c>
      <c r="G22" s="152"/>
      <c r="H22" s="152"/>
      <c r="I22" s="152"/>
      <c r="J22" s="152"/>
      <c r="K22" s="65" t="s">
        <v>302</v>
      </c>
      <c r="L22" s="152"/>
      <c r="M22" s="152"/>
      <c r="N22" s="152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7" t="s">
        <v>315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20" ht="225" x14ac:dyDescent="0.2">
      <c r="A25" s="80">
        <v>1</v>
      </c>
      <c r="B25" s="81" t="s">
        <v>316</v>
      </c>
      <c r="C25" s="81" t="s">
        <v>317</v>
      </c>
      <c r="D25" s="80">
        <v>2</v>
      </c>
      <c r="E25" s="82" t="s">
        <v>318</v>
      </c>
      <c r="F25" s="82" t="s">
        <v>319</v>
      </c>
      <c r="G25" s="82" t="s">
        <v>320</v>
      </c>
      <c r="H25" s="83" t="s">
        <v>321</v>
      </c>
      <c r="I25" s="84">
        <v>28175.99</v>
      </c>
      <c r="J25" s="82">
        <v>15347.54</v>
      </c>
      <c r="K25" s="82" t="s">
        <v>322</v>
      </c>
      <c r="L25" s="82"/>
      <c r="M25" s="82" t="s">
        <v>323</v>
      </c>
      <c r="N25" s="82" t="s">
        <v>324</v>
      </c>
    </row>
    <row r="26" spans="1:20" ht="78.75" x14ac:dyDescent="0.2">
      <c r="A26" s="80">
        <v>2</v>
      </c>
      <c r="B26" s="81" t="s">
        <v>325</v>
      </c>
      <c r="C26" s="81" t="s">
        <v>326</v>
      </c>
      <c r="D26" s="80">
        <v>7.4</v>
      </c>
      <c r="E26" s="82">
        <v>8.39</v>
      </c>
      <c r="F26" s="82"/>
      <c r="G26" s="82" t="s">
        <v>327</v>
      </c>
      <c r="H26" s="83" t="s">
        <v>328</v>
      </c>
      <c r="I26" s="84">
        <v>1151.07</v>
      </c>
      <c r="J26" s="82"/>
      <c r="K26" s="82"/>
      <c r="L26" s="82">
        <v>1151.07</v>
      </c>
      <c r="M26" s="82"/>
      <c r="N26" s="82"/>
    </row>
    <row r="27" spans="1:20" ht="78.75" x14ac:dyDescent="0.2">
      <c r="A27" s="80">
        <v>3</v>
      </c>
      <c r="B27" s="81" t="s">
        <v>329</v>
      </c>
      <c r="C27" s="81" t="s">
        <v>330</v>
      </c>
      <c r="D27" s="80">
        <v>7.4</v>
      </c>
      <c r="E27" s="82">
        <v>8.39</v>
      </c>
      <c r="F27" s="82"/>
      <c r="G27" s="82" t="s">
        <v>327</v>
      </c>
      <c r="H27" s="83" t="s">
        <v>331</v>
      </c>
      <c r="I27" s="84">
        <v>1151.07</v>
      </c>
      <c r="J27" s="82"/>
      <c r="K27" s="82"/>
      <c r="L27" s="82">
        <v>1151.07</v>
      </c>
      <c r="M27" s="82"/>
      <c r="N27" s="82"/>
    </row>
    <row r="28" spans="1:20" ht="112.5" x14ac:dyDescent="0.2">
      <c r="A28" s="85">
        <v>4</v>
      </c>
      <c r="B28" s="86" t="s">
        <v>332</v>
      </c>
      <c r="C28" s="86" t="s">
        <v>333</v>
      </c>
      <c r="D28" s="85">
        <v>7.4</v>
      </c>
      <c r="E28" s="87">
        <v>11.42</v>
      </c>
      <c r="F28" s="87">
        <v>11.42</v>
      </c>
      <c r="G28" s="87" t="s">
        <v>320</v>
      </c>
      <c r="H28" s="88" t="s">
        <v>334</v>
      </c>
      <c r="I28" s="89">
        <v>1348.75</v>
      </c>
      <c r="J28" s="87"/>
      <c r="K28" s="87">
        <v>1348.75</v>
      </c>
      <c r="L28" s="87"/>
      <c r="M28" s="87"/>
      <c r="N28" s="87"/>
    </row>
    <row r="29" spans="1:20" ht="33.75" x14ac:dyDescent="0.2">
      <c r="A29" s="148" t="s">
        <v>335</v>
      </c>
      <c r="B29" s="134"/>
      <c r="C29" s="134"/>
      <c r="D29" s="134"/>
      <c r="E29" s="134"/>
      <c r="F29" s="134"/>
      <c r="G29" s="134"/>
      <c r="H29" s="134"/>
      <c r="I29" s="84">
        <v>31826.880000000001</v>
      </c>
      <c r="J29" s="82">
        <v>15347.54</v>
      </c>
      <c r="K29" s="82" t="s">
        <v>336</v>
      </c>
      <c r="L29" s="82">
        <v>2302.14</v>
      </c>
      <c r="M29" s="82"/>
      <c r="N29" s="82" t="s">
        <v>337</v>
      </c>
    </row>
    <row r="30" spans="1:20" x14ac:dyDescent="0.2">
      <c r="A30" s="148" t="s">
        <v>338</v>
      </c>
      <c r="B30" s="134"/>
      <c r="C30" s="134"/>
      <c r="D30" s="134"/>
      <c r="E30" s="134"/>
      <c r="F30" s="134"/>
      <c r="G30" s="134"/>
      <c r="H30" s="134"/>
      <c r="I30" s="84">
        <v>18198.689999999999</v>
      </c>
      <c r="J30" s="82"/>
      <c r="K30" s="82"/>
      <c r="L30" s="82"/>
      <c r="M30" s="82"/>
      <c r="N30" s="82"/>
    </row>
    <row r="31" spans="1:20" x14ac:dyDescent="0.2">
      <c r="A31" s="148" t="s">
        <v>339</v>
      </c>
      <c r="B31" s="134"/>
      <c r="C31" s="134"/>
      <c r="D31" s="134"/>
      <c r="E31" s="134"/>
      <c r="F31" s="134"/>
      <c r="G31" s="134"/>
      <c r="H31" s="134"/>
      <c r="I31" s="84">
        <v>9568.39</v>
      </c>
      <c r="J31" s="82"/>
      <c r="K31" s="82"/>
      <c r="L31" s="82"/>
      <c r="M31" s="82"/>
      <c r="N31" s="82"/>
    </row>
    <row r="32" spans="1:20" ht="45" x14ac:dyDescent="0.2">
      <c r="A32" s="145" t="s">
        <v>340</v>
      </c>
      <c r="B32" s="146"/>
      <c r="C32" s="146"/>
      <c r="D32" s="146"/>
      <c r="E32" s="146"/>
      <c r="F32" s="146"/>
      <c r="G32" s="146"/>
      <c r="H32" s="146"/>
      <c r="I32" s="90">
        <v>59593.96</v>
      </c>
      <c r="J32" s="91"/>
      <c r="K32" s="91"/>
      <c r="L32" s="91"/>
      <c r="M32" s="91"/>
      <c r="N32" s="91" t="s">
        <v>337</v>
      </c>
    </row>
    <row r="33" spans="1:14" ht="17.850000000000001" customHeight="1" x14ac:dyDescent="0.2">
      <c r="A33" s="147" t="s">
        <v>341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ht="101.25" x14ac:dyDescent="0.2">
      <c r="A34" s="80">
        <v>5</v>
      </c>
      <c r="B34" s="81" t="s">
        <v>342</v>
      </c>
      <c r="C34" s="81" t="s">
        <v>343</v>
      </c>
      <c r="D34" s="80">
        <v>2</v>
      </c>
      <c r="E34" s="82" t="s">
        <v>344</v>
      </c>
      <c r="F34" s="82" t="s">
        <v>345</v>
      </c>
      <c r="G34" s="82" t="s">
        <v>346</v>
      </c>
      <c r="H34" s="83" t="s">
        <v>321</v>
      </c>
      <c r="I34" s="84">
        <v>44741.120000000003</v>
      </c>
      <c r="J34" s="82">
        <v>14831.39</v>
      </c>
      <c r="K34" s="82" t="s">
        <v>347</v>
      </c>
      <c r="L34" s="82">
        <v>11583.38</v>
      </c>
      <c r="M34" s="82" t="s">
        <v>348</v>
      </c>
      <c r="N34" s="82" t="s">
        <v>349</v>
      </c>
    </row>
    <row r="35" spans="1:14" ht="101.25" x14ac:dyDescent="0.2">
      <c r="A35" s="85">
        <v>6</v>
      </c>
      <c r="B35" s="86" t="s">
        <v>350</v>
      </c>
      <c r="C35" s="86" t="s">
        <v>351</v>
      </c>
      <c r="D35" s="85" t="s">
        <v>352</v>
      </c>
      <c r="E35" s="87" t="s">
        <v>353</v>
      </c>
      <c r="F35" s="87" t="s">
        <v>354</v>
      </c>
      <c r="G35" s="87" t="s">
        <v>355</v>
      </c>
      <c r="H35" s="88" t="s">
        <v>356</v>
      </c>
      <c r="I35" s="89">
        <v>3168.52</v>
      </c>
      <c r="J35" s="87">
        <v>2390.23</v>
      </c>
      <c r="K35" s="87" t="s">
        <v>357</v>
      </c>
      <c r="L35" s="87">
        <v>209.68</v>
      </c>
      <c r="M35" s="87" t="s">
        <v>358</v>
      </c>
      <c r="N35" s="87" t="s">
        <v>359</v>
      </c>
    </row>
    <row r="36" spans="1:14" ht="33.75" x14ac:dyDescent="0.2">
      <c r="A36" s="148" t="s">
        <v>335</v>
      </c>
      <c r="B36" s="134"/>
      <c r="C36" s="134"/>
      <c r="D36" s="134"/>
      <c r="E36" s="134"/>
      <c r="F36" s="134"/>
      <c r="G36" s="134"/>
      <c r="H36" s="134"/>
      <c r="I36" s="84">
        <v>47909.64</v>
      </c>
      <c r="J36" s="82">
        <v>17221.62</v>
      </c>
      <c r="K36" s="82" t="s">
        <v>360</v>
      </c>
      <c r="L36" s="82">
        <v>11793.06</v>
      </c>
      <c r="M36" s="82"/>
      <c r="N36" s="82" t="s">
        <v>361</v>
      </c>
    </row>
    <row r="37" spans="1:14" x14ac:dyDescent="0.2">
      <c r="A37" s="148" t="s">
        <v>338</v>
      </c>
      <c r="B37" s="134"/>
      <c r="C37" s="134"/>
      <c r="D37" s="134"/>
      <c r="E37" s="134"/>
      <c r="F37" s="134"/>
      <c r="G37" s="134"/>
      <c r="H37" s="134"/>
      <c r="I37" s="84">
        <v>21772.61</v>
      </c>
      <c r="J37" s="82"/>
      <c r="K37" s="82"/>
      <c r="L37" s="82"/>
      <c r="M37" s="82"/>
      <c r="N37" s="82"/>
    </row>
    <row r="38" spans="1:14" x14ac:dyDescent="0.2">
      <c r="A38" s="148" t="s">
        <v>339</v>
      </c>
      <c r="B38" s="134"/>
      <c r="C38" s="134"/>
      <c r="D38" s="134"/>
      <c r="E38" s="134"/>
      <c r="F38" s="134"/>
      <c r="G38" s="134"/>
      <c r="H38" s="134"/>
      <c r="I38" s="84">
        <v>11447.45</v>
      </c>
      <c r="J38" s="82"/>
      <c r="K38" s="82"/>
      <c r="L38" s="82"/>
      <c r="M38" s="82"/>
      <c r="N38" s="82"/>
    </row>
    <row r="39" spans="1:14" ht="45" x14ac:dyDescent="0.2">
      <c r="A39" s="145" t="s">
        <v>362</v>
      </c>
      <c r="B39" s="146"/>
      <c r="C39" s="146"/>
      <c r="D39" s="146"/>
      <c r="E39" s="146"/>
      <c r="F39" s="146"/>
      <c r="G39" s="146"/>
      <c r="H39" s="146"/>
      <c r="I39" s="90">
        <v>81129.7</v>
      </c>
      <c r="J39" s="91"/>
      <c r="K39" s="91"/>
      <c r="L39" s="91"/>
      <c r="M39" s="91"/>
      <c r="N39" s="91" t="s">
        <v>361</v>
      </c>
    </row>
    <row r="40" spans="1:14" ht="17.850000000000001" customHeight="1" x14ac:dyDescent="0.2">
      <c r="A40" s="147" t="s">
        <v>363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ht="90" x14ac:dyDescent="0.2">
      <c r="A41" s="85">
        <v>7</v>
      </c>
      <c r="B41" s="86" t="s">
        <v>364</v>
      </c>
      <c r="C41" s="86" t="s">
        <v>365</v>
      </c>
      <c r="D41" s="85">
        <v>1</v>
      </c>
      <c r="E41" s="87" t="s">
        <v>366</v>
      </c>
      <c r="F41" s="87" t="s">
        <v>367</v>
      </c>
      <c r="G41" s="87" t="s">
        <v>368</v>
      </c>
      <c r="H41" s="88" t="s">
        <v>369</v>
      </c>
      <c r="I41" s="89">
        <v>1244.1099999999999</v>
      </c>
      <c r="J41" s="87">
        <v>733.44</v>
      </c>
      <c r="K41" s="87" t="s">
        <v>370</v>
      </c>
      <c r="L41" s="87">
        <v>6.57</v>
      </c>
      <c r="M41" s="87" t="s">
        <v>371</v>
      </c>
      <c r="N41" s="87" t="s">
        <v>372</v>
      </c>
    </row>
    <row r="42" spans="1:14" ht="33.75" x14ac:dyDescent="0.2">
      <c r="A42" s="148" t="s">
        <v>335</v>
      </c>
      <c r="B42" s="134"/>
      <c r="C42" s="134"/>
      <c r="D42" s="134"/>
      <c r="E42" s="134"/>
      <c r="F42" s="134"/>
      <c r="G42" s="134"/>
      <c r="H42" s="134"/>
      <c r="I42" s="84">
        <v>1244.1099999999999</v>
      </c>
      <c r="J42" s="82">
        <v>733.44</v>
      </c>
      <c r="K42" s="82" t="s">
        <v>373</v>
      </c>
      <c r="L42" s="82">
        <v>6.57</v>
      </c>
      <c r="M42" s="82"/>
      <c r="N42" s="82" t="s">
        <v>374</v>
      </c>
    </row>
    <row r="43" spans="1:14" x14ac:dyDescent="0.2">
      <c r="A43" s="148" t="s">
        <v>338</v>
      </c>
      <c r="B43" s="134"/>
      <c r="C43" s="134"/>
      <c r="D43" s="134"/>
      <c r="E43" s="134"/>
      <c r="F43" s="134"/>
      <c r="G43" s="134"/>
      <c r="H43" s="134"/>
      <c r="I43" s="84">
        <v>994.75</v>
      </c>
      <c r="J43" s="82"/>
      <c r="K43" s="82"/>
      <c r="L43" s="82"/>
      <c r="M43" s="82"/>
      <c r="N43" s="82"/>
    </row>
    <row r="44" spans="1:14" x14ac:dyDescent="0.2">
      <c r="A44" s="148" t="s">
        <v>339</v>
      </c>
      <c r="B44" s="134"/>
      <c r="C44" s="134"/>
      <c r="D44" s="134"/>
      <c r="E44" s="134"/>
      <c r="F44" s="134"/>
      <c r="G44" s="134"/>
      <c r="H44" s="134"/>
      <c r="I44" s="84">
        <v>577.30999999999995</v>
      </c>
      <c r="J44" s="82"/>
      <c r="K44" s="82"/>
      <c r="L44" s="82"/>
      <c r="M44" s="82"/>
      <c r="N44" s="82"/>
    </row>
    <row r="45" spans="1:14" ht="45" x14ac:dyDescent="0.2">
      <c r="A45" s="145" t="s">
        <v>375</v>
      </c>
      <c r="B45" s="146"/>
      <c r="C45" s="146"/>
      <c r="D45" s="146"/>
      <c r="E45" s="146"/>
      <c r="F45" s="146"/>
      <c r="G45" s="146"/>
      <c r="H45" s="146"/>
      <c r="I45" s="90">
        <v>2816.17</v>
      </c>
      <c r="J45" s="91"/>
      <c r="K45" s="91"/>
      <c r="L45" s="91"/>
      <c r="M45" s="91"/>
      <c r="N45" s="91" t="s">
        <v>374</v>
      </c>
    </row>
    <row r="46" spans="1:14" ht="17.850000000000001" customHeight="1" x14ac:dyDescent="0.2">
      <c r="A46" s="147" t="s">
        <v>376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ht="112.5" x14ac:dyDescent="0.2">
      <c r="A47" s="80">
        <v>8</v>
      </c>
      <c r="B47" s="81" t="s">
        <v>377</v>
      </c>
      <c r="C47" s="81" t="s">
        <v>378</v>
      </c>
      <c r="D47" s="80">
        <v>2</v>
      </c>
      <c r="E47" s="82" t="s">
        <v>379</v>
      </c>
      <c r="F47" s="82"/>
      <c r="G47" s="82" t="s">
        <v>320</v>
      </c>
      <c r="H47" s="83" t="s">
        <v>380</v>
      </c>
      <c r="I47" s="84">
        <v>7819.84</v>
      </c>
      <c r="J47" s="82">
        <v>7819.84</v>
      </c>
      <c r="K47" s="82"/>
      <c r="L47" s="82"/>
      <c r="M47" s="82">
        <v>10.8</v>
      </c>
      <c r="N47" s="82">
        <v>21.6</v>
      </c>
    </row>
    <row r="48" spans="1:14" ht="101.25" x14ac:dyDescent="0.2">
      <c r="A48" s="85">
        <v>9</v>
      </c>
      <c r="B48" s="86" t="s">
        <v>381</v>
      </c>
      <c r="C48" s="86" t="s">
        <v>382</v>
      </c>
      <c r="D48" s="85">
        <v>2</v>
      </c>
      <c r="E48" s="87" t="s">
        <v>383</v>
      </c>
      <c r="F48" s="87"/>
      <c r="G48" s="87" t="s">
        <v>320</v>
      </c>
      <c r="H48" s="88" t="s">
        <v>380</v>
      </c>
      <c r="I48" s="89">
        <v>4667.1000000000004</v>
      </c>
      <c r="J48" s="87">
        <v>4667.1000000000004</v>
      </c>
      <c r="K48" s="87"/>
      <c r="L48" s="87"/>
      <c r="M48" s="87">
        <v>7.29</v>
      </c>
      <c r="N48" s="87">
        <v>14.58</v>
      </c>
    </row>
    <row r="49" spans="1:14" x14ac:dyDescent="0.2">
      <c r="A49" s="148" t="s">
        <v>335</v>
      </c>
      <c r="B49" s="134"/>
      <c r="C49" s="134"/>
      <c r="D49" s="134"/>
      <c r="E49" s="134"/>
      <c r="F49" s="134"/>
      <c r="G49" s="134"/>
      <c r="H49" s="134"/>
      <c r="I49" s="84">
        <v>12486.94</v>
      </c>
      <c r="J49" s="82">
        <v>12486.94</v>
      </c>
      <c r="K49" s="82"/>
      <c r="L49" s="82"/>
      <c r="M49" s="82"/>
      <c r="N49" s="82">
        <v>36.18</v>
      </c>
    </row>
    <row r="50" spans="1:14" x14ac:dyDescent="0.2">
      <c r="A50" s="148" t="s">
        <v>338</v>
      </c>
      <c r="B50" s="134"/>
      <c r="C50" s="134"/>
      <c r="D50" s="134"/>
      <c r="E50" s="134"/>
      <c r="F50" s="134"/>
      <c r="G50" s="134"/>
      <c r="H50" s="134"/>
      <c r="I50" s="84">
        <v>9240.34</v>
      </c>
      <c r="J50" s="82"/>
      <c r="K50" s="82"/>
      <c r="L50" s="82"/>
      <c r="M50" s="82"/>
      <c r="N50" s="82"/>
    </row>
    <row r="51" spans="1:14" x14ac:dyDescent="0.2">
      <c r="A51" s="148" t="s">
        <v>339</v>
      </c>
      <c r="B51" s="134"/>
      <c r="C51" s="134"/>
      <c r="D51" s="134"/>
      <c r="E51" s="134"/>
      <c r="F51" s="134"/>
      <c r="G51" s="134"/>
      <c r="H51" s="134"/>
      <c r="I51" s="84">
        <v>4495.3</v>
      </c>
      <c r="J51" s="82"/>
      <c r="K51" s="82"/>
      <c r="L51" s="82"/>
      <c r="M51" s="82"/>
      <c r="N51" s="82"/>
    </row>
    <row r="52" spans="1:14" x14ac:dyDescent="0.2">
      <c r="A52" s="145" t="s">
        <v>384</v>
      </c>
      <c r="B52" s="146"/>
      <c r="C52" s="146"/>
      <c r="D52" s="146"/>
      <c r="E52" s="146"/>
      <c r="F52" s="146"/>
      <c r="G52" s="146"/>
      <c r="H52" s="146"/>
      <c r="I52" s="90">
        <v>26222.58</v>
      </c>
      <c r="J52" s="91"/>
      <c r="K52" s="91"/>
      <c r="L52" s="91"/>
      <c r="M52" s="91"/>
      <c r="N52" s="91">
        <v>36.18</v>
      </c>
    </row>
    <row r="53" spans="1:14" ht="17.850000000000001" customHeight="1" x14ac:dyDescent="0.2">
      <c r="A53" s="147" t="s">
        <v>385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ht="146.25" x14ac:dyDescent="0.2">
      <c r="A54" s="85">
        <v>10</v>
      </c>
      <c r="B54" s="86" t="s">
        <v>386</v>
      </c>
      <c r="C54" s="86" t="s">
        <v>430</v>
      </c>
      <c r="D54" s="85">
        <v>2</v>
      </c>
      <c r="E54" s="87">
        <v>210278.92</v>
      </c>
      <c r="F54" s="87"/>
      <c r="G54" s="87" t="s">
        <v>387</v>
      </c>
      <c r="H54" s="88" t="s">
        <v>388</v>
      </c>
      <c r="I54" s="89">
        <v>2308862.5</v>
      </c>
      <c r="J54" s="87"/>
      <c r="K54" s="87"/>
      <c r="L54" s="87" t="s">
        <v>389</v>
      </c>
      <c r="M54" s="87"/>
      <c r="N54" s="87"/>
    </row>
    <row r="55" spans="1:14" x14ac:dyDescent="0.2">
      <c r="A55" s="148" t="s">
        <v>335</v>
      </c>
      <c r="B55" s="134"/>
      <c r="C55" s="134"/>
      <c r="D55" s="134"/>
      <c r="E55" s="134"/>
      <c r="F55" s="134"/>
      <c r="G55" s="134"/>
      <c r="H55" s="134"/>
      <c r="I55" s="84">
        <v>2308862.5</v>
      </c>
      <c r="J55" s="82"/>
      <c r="K55" s="82"/>
      <c r="L55" s="82"/>
      <c r="M55" s="82"/>
      <c r="N55" s="82"/>
    </row>
    <row r="56" spans="1:14" x14ac:dyDescent="0.2">
      <c r="A56" s="145" t="s">
        <v>390</v>
      </c>
      <c r="B56" s="146"/>
      <c r="C56" s="146"/>
      <c r="D56" s="146"/>
      <c r="E56" s="146"/>
      <c r="F56" s="146"/>
      <c r="G56" s="146"/>
      <c r="H56" s="146"/>
      <c r="I56" s="90">
        <v>2308862.5</v>
      </c>
      <c r="J56" s="87"/>
      <c r="K56" s="87"/>
      <c r="L56" s="87"/>
      <c r="M56" s="87"/>
      <c r="N56" s="87"/>
    </row>
    <row r="57" spans="1:14" ht="17.850000000000001" customHeight="1" x14ac:dyDescent="0.2">
      <c r="A57" s="147" t="s">
        <v>391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ht="45" x14ac:dyDescent="0.2">
      <c r="A58" s="80">
        <v>11</v>
      </c>
      <c r="B58" s="81" t="s">
        <v>392</v>
      </c>
      <c r="C58" s="81" t="s">
        <v>393</v>
      </c>
      <c r="D58" s="80">
        <v>16</v>
      </c>
      <c r="E58" s="82">
        <v>12.8</v>
      </c>
      <c r="F58" s="82"/>
      <c r="G58" s="82" t="s">
        <v>394</v>
      </c>
      <c r="H58" s="83" t="s">
        <v>395</v>
      </c>
      <c r="I58" s="84">
        <v>1670.96</v>
      </c>
      <c r="J58" s="82"/>
      <c r="K58" s="82"/>
      <c r="L58" s="82">
        <v>1670.96</v>
      </c>
      <c r="M58" s="82"/>
      <c r="N58" s="82"/>
    </row>
    <row r="59" spans="1:14" ht="78.75" x14ac:dyDescent="0.2">
      <c r="A59" s="80">
        <v>12</v>
      </c>
      <c r="B59" s="81" t="s">
        <v>396</v>
      </c>
      <c r="C59" s="81" t="s">
        <v>397</v>
      </c>
      <c r="D59" s="80" t="s">
        <v>398</v>
      </c>
      <c r="E59" s="82">
        <v>9.0399999999999991</v>
      </c>
      <c r="F59" s="82"/>
      <c r="G59" s="82" t="s">
        <v>399</v>
      </c>
      <c r="H59" s="83" t="s">
        <v>400</v>
      </c>
      <c r="I59" s="84">
        <v>284.19</v>
      </c>
      <c r="J59" s="82"/>
      <c r="K59" s="82"/>
      <c r="L59" s="82">
        <v>284.19</v>
      </c>
      <c r="M59" s="82"/>
      <c r="N59" s="82"/>
    </row>
    <row r="60" spans="1:14" ht="45" x14ac:dyDescent="0.2">
      <c r="A60" s="85">
        <v>13</v>
      </c>
      <c r="B60" s="86" t="s">
        <v>401</v>
      </c>
      <c r="C60" s="86" t="s">
        <v>402</v>
      </c>
      <c r="D60" s="85">
        <v>1</v>
      </c>
      <c r="E60" s="87">
        <v>129.13</v>
      </c>
      <c r="F60" s="87"/>
      <c r="G60" s="87" t="s">
        <v>403</v>
      </c>
      <c r="H60" s="88" t="s">
        <v>404</v>
      </c>
      <c r="I60" s="89">
        <v>1123.82</v>
      </c>
      <c r="J60" s="87"/>
      <c r="K60" s="87"/>
      <c r="L60" s="87">
        <v>1123.82</v>
      </c>
      <c r="M60" s="87"/>
      <c r="N60" s="87"/>
    </row>
    <row r="61" spans="1:14" x14ac:dyDescent="0.2">
      <c r="A61" s="148" t="s">
        <v>335</v>
      </c>
      <c r="B61" s="134"/>
      <c r="C61" s="134"/>
      <c r="D61" s="134"/>
      <c r="E61" s="134"/>
      <c r="F61" s="134"/>
      <c r="G61" s="134"/>
      <c r="H61" s="134"/>
      <c r="I61" s="84">
        <v>3078.97</v>
      </c>
      <c r="J61" s="82"/>
      <c r="K61" s="82"/>
      <c r="L61" s="82">
        <v>3078.97</v>
      </c>
      <c r="M61" s="82"/>
      <c r="N61" s="82"/>
    </row>
    <row r="62" spans="1:14" x14ac:dyDescent="0.2">
      <c r="A62" s="145" t="s">
        <v>405</v>
      </c>
      <c r="B62" s="146"/>
      <c r="C62" s="146"/>
      <c r="D62" s="146"/>
      <c r="E62" s="146"/>
      <c r="F62" s="146"/>
      <c r="G62" s="146"/>
      <c r="H62" s="146"/>
      <c r="I62" s="90">
        <v>3078.97</v>
      </c>
      <c r="J62" s="91"/>
      <c r="K62" s="91"/>
      <c r="L62" s="91"/>
      <c r="M62" s="87"/>
      <c r="N62" s="87"/>
    </row>
    <row r="63" spans="1:14" ht="33.75" x14ac:dyDescent="0.2">
      <c r="A63" s="133" t="s">
        <v>406</v>
      </c>
      <c r="B63" s="134"/>
      <c r="C63" s="134"/>
      <c r="D63" s="134"/>
      <c r="E63" s="134"/>
      <c r="F63" s="134"/>
      <c r="G63" s="134"/>
      <c r="H63" s="134"/>
      <c r="I63" s="92">
        <v>2405409.04</v>
      </c>
      <c r="J63" s="92">
        <v>45789.54</v>
      </c>
      <c r="K63" s="92" t="s">
        <v>407</v>
      </c>
      <c r="L63" s="92">
        <v>17180.740000000002</v>
      </c>
      <c r="M63" s="92"/>
      <c r="N63" s="92" t="s">
        <v>408</v>
      </c>
    </row>
    <row r="64" spans="1:14" x14ac:dyDescent="0.2">
      <c r="A64" s="133" t="s">
        <v>338</v>
      </c>
      <c r="B64" s="134"/>
      <c r="C64" s="134"/>
      <c r="D64" s="134"/>
      <c r="E64" s="134"/>
      <c r="F64" s="134"/>
      <c r="G64" s="134"/>
      <c r="H64" s="134"/>
      <c r="I64" s="92">
        <v>50206.39</v>
      </c>
      <c r="J64" s="92"/>
      <c r="K64" s="92"/>
      <c r="L64" s="92"/>
      <c r="M64" s="92"/>
      <c r="N64" s="92"/>
    </row>
    <row r="65" spans="1:20" x14ac:dyDescent="0.2">
      <c r="A65" s="133" t="s">
        <v>339</v>
      </c>
      <c r="B65" s="134"/>
      <c r="C65" s="134"/>
      <c r="D65" s="134"/>
      <c r="E65" s="134"/>
      <c r="F65" s="134"/>
      <c r="G65" s="134"/>
      <c r="H65" s="134"/>
      <c r="I65" s="92">
        <v>26088.45</v>
      </c>
      <c r="J65" s="92"/>
      <c r="K65" s="92"/>
      <c r="L65" s="92"/>
      <c r="M65" s="92"/>
      <c r="N65" s="92"/>
    </row>
    <row r="66" spans="1:20" x14ac:dyDescent="0.2">
      <c r="A66" s="135" t="s">
        <v>409</v>
      </c>
      <c r="B66" s="136"/>
      <c r="C66" s="136"/>
      <c r="D66" s="136"/>
      <c r="E66" s="136"/>
      <c r="F66" s="136"/>
      <c r="G66" s="136"/>
      <c r="H66" s="136"/>
      <c r="I66" s="93"/>
      <c r="J66" s="93"/>
      <c r="K66" s="93"/>
      <c r="L66" s="93"/>
      <c r="M66" s="93"/>
      <c r="N66" s="93"/>
    </row>
    <row r="67" spans="1:20" ht="33.75" x14ac:dyDescent="0.2">
      <c r="A67" s="133" t="s">
        <v>410</v>
      </c>
      <c r="B67" s="134"/>
      <c r="C67" s="134"/>
      <c r="D67" s="134"/>
      <c r="E67" s="134"/>
      <c r="F67" s="134"/>
      <c r="G67" s="134"/>
      <c r="H67" s="134"/>
      <c r="I67" s="92">
        <v>7590.88</v>
      </c>
      <c r="J67" s="92"/>
      <c r="K67" s="92"/>
      <c r="L67" s="92"/>
      <c r="M67" s="92"/>
      <c r="N67" s="92" t="s">
        <v>374</v>
      </c>
    </row>
    <row r="68" spans="1:20" ht="33.75" x14ac:dyDescent="0.2">
      <c r="A68" s="133" t="s">
        <v>411</v>
      </c>
      <c r="B68" s="134"/>
      <c r="C68" s="134"/>
      <c r="D68" s="134"/>
      <c r="E68" s="134"/>
      <c r="F68" s="134"/>
      <c r="G68" s="134"/>
      <c r="H68" s="134"/>
      <c r="I68" s="92">
        <v>139027.92000000001</v>
      </c>
      <c r="J68" s="92"/>
      <c r="K68" s="92"/>
      <c r="L68" s="92"/>
      <c r="M68" s="92"/>
      <c r="N68" s="92" t="s">
        <v>412</v>
      </c>
    </row>
    <row r="69" spans="1:20" x14ac:dyDescent="0.2">
      <c r="A69" s="133" t="s">
        <v>413</v>
      </c>
      <c r="B69" s="134"/>
      <c r="C69" s="134"/>
      <c r="D69" s="134"/>
      <c r="E69" s="134"/>
      <c r="F69" s="134"/>
      <c r="G69" s="134"/>
      <c r="H69" s="134"/>
      <c r="I69" s="92">
        <v>2308862.5</v>
      </c>
      <c r="J69" s="92"/>
      <c r="K69" s="92"/>
      <c r="L69" s="92"/>
      <c r="M69" s="92"/>
      <c r="N69" s="92"/>
    </row>
    <row r="70" spans="1:20" x14ac:dyDescent="0.2">
      <c r="A70" s="133" t="s">
        <v>414</v>
      </c>
      <c r="B70" s="134"/>
      <c r="C70" s="134"/>
      <c r="D70" s="134"/>
      <c r="E70" s="134"/>
      <c r="F70" s="134"/>
      <c r="G70" s="134"/>
      <c r="H70" s="134"/>
      <c r="I70" s="92">
        <v>26222.58</v>
      </c>
      <c r="J70" s="92"/>
      <c r="K70" s="92"/>
      <c r="L70" s="92"/>
      <c r="M70" s="92"/>
      <c r="N70" s="92">
        <v>36.18</v>
      </c>
    </row>
    <row r="71" spans="1:20" ht="33.75" x14ac:dyDescent="0.2">
      <c r="A71" s="133" t="s">
        <v>415</v>
      </c>
      <c r="B71" s="134"/>
      <c r="C71" s="134"/>
      <c r="D71" s="134"/>
      <c r="E71" s="134"/>
      <c r="F71" s="134"/>
      <c r="G71" s="134"/>
      <c r="H71" s="134"/>
      <c r="I71" s="92">
        <v>2481703.88</v>
      </c>
      <c r="J71" s="92"/>
      <c r="K71" s="92"/>
      <c r="L71" s="92"/>
      <c r="M71" s="92"/>
      <c r="N71" s="92" t="s">
        <v>408</v>
      </c>
    </row>
    <row r="72" spans="1:20" ht="48" customHeight="1" x14ac:dyDescent="0.2">
      <c r="A72" s="133" t="s">
        <v>416</v>
      </c>
      <c r="B72" s="134"/>
      <c r="C72" s="134"/>
      <c r="D72" s="134"/>
      <c r="E72" s="134"/>
      <c r="F72" s="134"/>
      <c r="G72" s="134"/>
      <c r="H72" s="134"/>
      <c r="I72" s="92">
        <v>2997898.29</v>
      </c>
      <c r="J72" s="92"/>
      <c r="K72" s="92"/>
      <c r="L72" s="92"/>
      <c r="M72" s="92"/>
      <c r="N72" s="92"/>
    </row>
    <row r="73" spans="1:20" s="95" customFormat="1" ht="21" customHeight="1" x14ac:dyDescent="0.2">
      <c r="A73" s="142" t="s">
        <v>426</v>
      </c>
      <c r="B73" s="143"/>
      <c r="C73" s="143"/>
      <c r="D73" s="143"/>
      <c r="E73" s="143"/>
      <c r="F73" s="143"/>
      <c r="G73" s="143"/>
      <c r="H73" s="144"/>
      <c r="I73" s="96">
        <f>I72</f>
        <v>2997898.29</v>
      </c>
      <c r="J73" s="96"/>
      <c r="K73" s="96"/>
      <c r="L73" s="96"/>
      <c r="M73" s="96"/>
      <c r="N73" s="96"/>
    </row>
    <row r="74" spans="1:20" x14ac:dyDescent="0.2">
      <c r="A74" s="133" t="s">
        <v>427</v>
      </c>
      <c r="B74" s="134"/>
      <c r="C74" s="134"/>
      <c r="D74" s="134"/>
      <c r="E74" s="134"/>
      <c r="F74" s="134"/>
      <c r="G74" s="134"/>
      <c r="H74" s="134"/>
      <c r="I74" s="92">
        <f>ROUND(I73*20%,2)</f>
        <v>599579.66</v>
      </c>
      <c r="J74" s="92"/>
      <c r="K74" s="92"/>
      <c r="L74" s="92"/>
      <c r="M74" s="92"/>
      <c r="N74" s="92"/>
    </row>
    <row r="75" spans="1:20" ht="45" x14ac:dyDescent="0.2">
      <c r="A75" s="135" t="s">
        <v>417</v>
      </c>
      <c r="B75" s="136"/>
      <c r="C75" s="136"/>
      <c r="D75" s="136"/>
      <c r="E75" s="136"/>
      <c r="F75" s="136"/>
      <c r="G75" s="136"/>
      <c r="H75" s="136"/>
      <c r="I75" s="93">
        <f>I73+I74</f>
        <v>3597477.95</v>
      </c>
      <c r="J75" s="93"/>
      <c r="K75" s="93"/>
      <c r="L75" s="93"/>
      <c r="M75" s="93"/>
      <c r="N75" s="93" t="s">
        <v>408</v>
      </c>
    </row>
    <row r="76" spans="1:20" x14ac:dyDescent="0.2">
      <c r="A76" s="67"/>
      <c r="B76" s="68"/>
      <c r="C76" s="68"/>
      <c r="D76" s="67"/>
      <c r="E76" s="69"/>
      <c r="F76" s="69"/>
      <c r="G76" s="69"/>
      <c r="H76" s="69"/>
      <c r="I76" s="70"/>
      <c r="J76" s="69"/>
      <c r="K76" s="69"/>
      <c r="L76" s="69"/>
      <c r="M76" s="69"/>
      <c r="N76" s="71"/>
    </row>
    <row r="77" spans="1:20" x14ac:dyDescent="0.2">
      <c r="A77" s="67"/>
      <c r="B77" s="68"/>
      <c r="C77" s="68"/>
      <c r="D77" s="67"/>
      <c r="E77" s="69"/>
      <c r="F77" s="69"/>
      <c r="G77" s="69"/>
      <c r="H77" s="69"/>
      <c r="I77" s="70"/>
      <c r="J77" s="69"/>
      <c r="K77" s="69"/>
      <c r="L77" s="69"/>
      <c r="M77" s="69"/>
      <c r="N77" s="71"/>
    </row>
    <row r="78" spans="1:20" x14ac:dyDescent="0.2">
      <c r="A78" s="129"/>
      <c r="B78" s="132" t="s">
        <v>428</v>
      </c>
      <c r="C78" s="128"/>
      <c r="D78" s="129"/>
      <c r="E78" s="130"/>
      <c r="F78" s="128"/>
      <c r="G78" s="132"/>
      <c r="H78" s="132"/>
      <c r="I78" s="132" t="s">
        <v>429</v>
      </c>
      <c r="J78" s="130"/>
      <c r="K78" s="130"/>
      <c r="L78" s="130"/>
      <c r="M78" s="130"/>
      <c r="N78" s="131"/>
      <c r="O78" s="128"/>
      <c r="P78" s="128"/>
      <c r="Q78" s="128"/>
      <c r="R78" s="128"/>
      <c r="S78" s="128"/>
      <c r="T78" s="128"/>
    </row>
    <row r="79" spans="1:20" x14ac:dyDescent="0.2">
      <c r="A79" s="72"/>
      <c r="B79" s="72"/>
      <c r="C79" s="72"/>
      <c r="D79" s="72"/>
      <c r="E79" s="73"/>
      <c r="F79" s="73"/>
      <c r="G79" s="73"/>
      <c r="H79" s="73"/>
      <c r="I79" s="73"/>
      <c r="J79" s="73"/>
      <c r="K79" s="73"/>
      <c r="L79" s="73"/>
      <c r="M79" s="73"/>
      <c r="N79" s="71"/>
    </row>
    <row r="80" spans="1:20" x14ac:dyDescent="0.2">
      <c r="A80" s="52"/>
      <c r="B80" s="52"/>
      <c r="C80" s="52"/>
      <c r="D80" s="52"/>
      <c r="E80" s="53"/>
      <c r="F80" s="53"/>
      <c r="G80" s="53"/>
      <c r="H80" s="53"/>
      <c r="I80" s="53"/>
      <c r="J80" s="53"/>
      <c r="K80" s="53"/>
      <c r="L80" s="53"/>
      <c r="M80" s="53"/>
      <c r="N80" s="51"/>
    </row>
    <row r="82" spans="2:2" x14ac:dyDescent="0.2">
      <c r="B82" s="52"/>
    </row>
  </sheetData>
  <mergeCells count="58">
    <mergeCell ref="A19:A22"/>
    <mergeCell ref="D19:D22"/>
    <mergeCell ref="C19:C22"/>
    <mergeCell ref="B19:B22"/>
    <mergeCell ref="H19:H22"/>
    <mergeCell ref="C12:E12"/>
    <mergeCell ref="D13:E13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A24:N24"/>
    <mergeCell ref="A29:H29"/>
    <mergeCell ref="A30:H30"/>
    <mergeCell ref="A31:H31"/>
    <mergeCell ref="A32:H32"/>
    <mergeCell ref="A33:N33"/>
    <mergeCell ref="A36:H36"/>
    <mergeCell ref="A37:H37"/>
    <mergeCell ref="A38:H38"/>
    <mergeCell ref="A39:H39"/>
    <mergeCell ref="A40:N40"/>
    <mergeCell ref="A42:H42"/>
    <mergeCell ref="A43:H43"/>
    <mergeCell ref="A44:H44"/>
    <mergeCell ref="A45:H45"/>
    <mergeCell ref="A46:N46"/>
    <mergeCell ref="A49:H49"/>
    <mergeCell ref="A50:H50"/>
    <mergeCell ref="A51:H51"/>
    <mergeCell ref="A52:H52"/>
    <mergeCell ref="A66:H66"/>
    <mergeCell ref="A53:N53"/>
    <mergeCell ref="A55:H55"/>
    <mergeCell ref="A56:H56"/>
    <mergeCell ref="A57:N57"/>
    <mergeCell ref="A61:H61"/>
    <mergeCell ref="A72:H72"/>
    <mergeCell ref="A74:H74"/>
    <mergeCell ref="A75:H75"/>
    <mergeCell ref="J2:N2"/>
    <mergeCell ref="A4:C7"/>
    <mergeCell ref="A11:N11"/>
    <mergeCell ref="A73:H73"/>
    <mergeCell ref="A67:H67"/>
    <mergeCell ref="A68:H68"/>
    <mergeCell ref="A69:H69"/>
    <mergeCell ref="A70:H70"/>
    <mergeCell ref="A71:H71"/>
    <mergeCell ref="A62:H62"/>
    <mergeCell ref="A63:H63"/>
    <mergeCell ref="A64:H64"/>
    <mergeCell ref="A65:H65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7" t="s">
        <v>232</v>
      </c>
      <c r="B1" s="168"/>
      <c r="C1" s="168"/>
      <c r="D1" s="16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2022-02-26T10:09:12Z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