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9440" windowHeight="114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7" i="1" l="1"/>
  <c r="T7" i="1"/>
  <c r="S6" i="1"/>
  <c r="T6" i="1"/>
  <c r="F5" i="1" l="1"/>
  <c r="G5" i="1" s="1"/>
  <c r="V5" i="1" l="1"/>
  <c r="V6" i="1" s="1"/>
  <c r="V7" i="1" s="1"/>
  <c r="R5" i="1"/>
  <c r="U5" i="1"/>
  <c r="U6" i="1" s="1"/>
  <c r="U7" i="1" s="1"/>
  <c r="R6" i="1" l="1"/>
  <c r="R7" i="1" s="1"/>
  <c r="W5" i="1"/>
  <c r="W6" i="1" s="1"/>
  <c r="W7" i="1" s="1"/>
</calcChain>
</file>

<file path=xl/sharedStrings.xml><?xml version="1.0" encoding="utf-8"?>
<sst xmlns="http://schemas.openxmlformats.org/spreadsheetml/2006/main" count="17" uniqueCount="17">
  <si>
    <t>Коммерческое предложение</t>
  </si>
  <si>
    <t>Средняя стоимость, руб.</t>
  </si>
  <si>
    <t>Наименование</t>
  </si>
  <si>
    <t>№</t>
  </si>
  <si>
    <t xml:space="preserve">КП1 ООО «Инженерный центр Сибири» </t>
  </si>
  <si>
    <t>Стоимость, руб. за 1 шкаф УОТ</t>
  </si>
  <si>
    <t>КП2
ООО «ИК-Сервис»</t>
  </si>
  <si>
    <t>КП1 № 040 от 18.02.2021
КП2 № 586 от 18.02.2021 
КП3 № ТКП 026‐2022 от 18.02.2021</t>
  </si>
  <si>
    <t>ИПЦ Минэкономразвития</t>
  </si>
  <si>
    <r>
      <t xml:space="preserve">КП3      
 ООО  </t>
    </r>
    <r>
      <rPr>
        <sz val="10"/>
        <rFont val="Times New Roman"/>
        <family val="1"/>
        <charset val="204"/>
      </rPr>
      <t>«НСК‐ПРОЕКТ»</t>
    </r>
  </si>
  <si>
    <t>Количество, шт.</t>
  </si>
  <si>
    <t xml:space="preserve">Приобретение шкафов управления оперативным током </t>
  </si>
  <si>
    <t>Всего</t>
  </si>
  <si>
    <t xml:space="preserve">Стоимость по годам с ИПЦ, руб. </t>
  </si>
  <si>
    <t>Итого в год без НДС</t>
  </si>
  <si>
    <t>Итого в год с НДС</t>
  </si>
  <si>
    <t>Расчет стоимости по инвестиционному проекту М_005 «Установка шкафов управления оперативным током (ШОУТЭ)»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</si>
</sst>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00\ _₽"/>
    <numFmt numFmtId="166" formatCode="#,##0\ _₽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justify" vertical="top"/>
    </xf>
    <xf numFmtId="0" fontId="4" fillId="0" borderId="1" xfId="0" applyFont="1" applyBorder="1"/>
    <xf numFmtId="164" fontId="4" fillId="0" borderId="1" xfId="0" applyNumberFormat="1" applyFont="1" applyBorder="1" applyAlignment="1">
      <alignment horizontal="justify" vertical="top"/>
    </xf>
    <xf numFmtId="0" fontId="4" fillId="0" borderId="0" xfId="0" applyFont="1"/>
    <xf numFmtId="164" fontId="1" fillId="0" borderId="0" xfId="0" applyNumberFormat="1" applyFont="1"/>
    <xf numFmtId="0" fontId="4" fillId="0" borderId="4" xfId="0" applyFont="1" applyBorder="1" applyAlignment="1">
      <alignment horizontal="justify" vertical="top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2" fillId="0" borderId="3" xfId="0" applyFont="1" applyBorder="1" applyAlignment="1">
      <alignment horizontal="justify" vertical="top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zoomScaleNormal="100" workbookViewId="0">
      <selection activeCell="I16" sqref="I16"/>
    </sheetView>
  </sheetViews>
  <sheetFormatPr defaultColWidth="17.140625" defaultRowHeight="15" x14ac:dyDescent="0.25"/>
  <cols>
    <col min="1" max="1" width="5.28515625" style="1" customWidth="1"/>
    <col min="2" max="2" width="22" style="1" customWidth="1"/>
    <col min="3" max="3" width="24.140625" style="1" customWidth="1"/>
    <col min="4" max="4" width="15.28515625" style="1" customWidth="1"/>
    <col min="5" max="5" width="14" style="1" customWidth="1"/>
    <col min="6" max="6" width="14.42578125" style="1" customWidth="1"/>
    <col min="7" max="7" width="13.140625" style="1" customWidth="1"/>
    <col min="8" max="8" width="5.28515625" style="1" customWidth="1"/>
    <col min="9" max="10" width="4.85546875" style="1" customWidth="1"/>
    <col min="11" max="11" width="5" style="1" customWidth="1"/>
    <col min="12" max="12" width="4.85546875" style="1" customWidth="1"/>
    <col min="13" max="13" width="9.42578125" style="1" customWidth="1"/>
    <col min="14" max="14" width="8.140625" style="1" customWidth="1"/>
    <col min="15" max="15" width="6.85546875" style="1" customWidth="1"/>
    <col min="16" max="16" width="7" style="1" customWidth="1"/>
    <col min="17" max="17" width="8.28515625" style="1" customWidth="1"/>
    <col min="18" max="18" width="16" style="1" customWidth="1"/>
    <col min="19" max="20" width="6.5703125" style="1" customWidth="1"/>
    <col min="21" max="21" width="14.7109375" style="1" customWidth="1"/>
    <col min="22" max="22" width="15.28515625" style="1" customWidth="1"/>
    <col min="23" max="23" width="15" style="1" customWidth="1"/>
    <col min="24" max="16384" width="17.140625" style="1"/>
  </cols>
  <sheetData>
    <row r="1" spans="1:23" ht="34.5" customHeight="1" x14ac:dyDescent="0.25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3" spans="1:23" ht="39" customHeight="1" x14ac:dyDescent="0.25">
      <c r="A3" s="14" t="s">
        <v>3</v>
      </c>
      <c r="B3" s="14" t="s">
        <v>2</v>
      </c>
      <c r="C3" s="16" t="s">
        <v>0</v>
      </c>
      <c r="D3" s="23" t="s">
        <v>5</v>
      </c>
      <c r="E3" s="24"/>
      <c r="F3" s="25"/>
      <c r="G3" s="16" t="s">
        <v>1</v>
      </c>
      <c r="H3" s="26" t="s">
        <v>10</v>
      </c>
      <c r="I3" s="26"/>
      <c r="J3" s="26"/>
      <c r="K3" s="26"/>
      <c r="L3" s="26"/>
      <c r="M3" s="26" t="s">
        <v>8</v>
      </c>
      <c r="N3" s="26"/>
      <c r="O3" s="26"/>
      <c r="P3" s="26"/>
      <c r="Q3" s="26"/>
      <c r="R3" s="23" t="s">
        <v>13</v>
      </c>
      <c r="S3" s="24"/>
      <c r="T3" s="24"/>
      <c r="U3" s="24"/>
      <c r="V3" s="24"/>
      <c r="W3" s="25"/>
    </row>
    <row r="4" spans="1:23" ht="75.75" customHeight="1" x14ac:dyDescent="0.25">
      <c r="A4" s="15"/>
      <c r="B4" s="15"/>
      <c r="C4" s="17"/>
      <c r="D4" s="2" t="s">
        <v>4</v>
      </c>
      <c r="E4" s="2" t="s">
        <v>6</v>
      </c>
      <c r="F4" s="2" t="s">
        <v>9</v>
      </c>
      <c r="G4" s="17"/>
      <c r="H4" s="18">
        <v>2023</v>
      </c>
      <c r="I4" s="18">
        <v>2024</v>
      </c>
      <c r="J4" s="18">
        <v>2025</v>
      </c>
      <c r="K4" s="18">
        <v>2026</v>
      </c>
      <c r="L4" s="18">
        <v>2027</v>
      </c>
      <c r="M4" s="18">
        <v>2023</v>
      </c>
      <c r="N4" s="18">
        <v>2024</v>
      </c>
      <c r="O4" s="18">
        <v>2025</v>
      </c>
      <c r="P4" s="18">
        <v>2026</v>
      </c>
      <c r="Q4" s="18">
        <v>2027</v>
      </c>
      <c r="R4" s="19">
        <v>2023</v>
      </c>
      <c r="S4" s="19">
        <v>2024</v>
      </c>
      <c r="T4" s="19">
        <v>2025</v>
      </c>
      <c r="U4" s="19">
        <v>2026</v>
      </c>
      <c r="V4" s="19">
        <v>2027</v>
      </c>
      <c r="W4" s="19" t="s">
        <v>12</v>
      </c>
    </row>
    <row r="5" spans="1:23" ht="76.5" customHeight="1" x14ac:dyDescent="0.25">
      <c r="A5" s="3">
        <v>1</v>
      </c>
      <c r="B5" s="4" t="s">
        <v>11</v>
      </c>
      <c r="C5" s="4" t="s">
        <v>7</v>
      </c>
      <c r="D5" s="22">
        <v>2500000</v>
      </c>
      <c r="E5" s="22">
        <v>3240000</v>
      </c>
      <c r="F5" s="22">
        <f>3124000/1.2</f>
        <v>2603333.3333333335</v>
      </c>
      <c r="G5" s="22">
        <f>(D5+E5+F5)/3</f>
        <v>2781111.1111111115</v>
      </c>
      <c r="H5" s="20">
        <v>2</v>
      </c>
      <c r="I5" s="20"/>
      <c r="J5" s="20"/>
      <c r="K5" s="20">
        <v>2</v>
      </c>
      <c r="L5" s="20">
        <v>6</v>
      </c>
      <c r="M5" s="21">
        <v>1.04</v>
      </c>
      <c r="N5" s="21">
        <v>1.04</v>
      </c>
      <c r="O5" s="21">
        <v>1.04</v>
      </c>
      <c r="P5" s="21">
        <v>1.04</v>
      </c>
      <c r="Q5" s="21">
        <v>1.04</v>
      </c>
      <c r="R5" s="28">
        <f>G5*H5</f>
        <v>5562222.2222222229</v>
      </c>
      <c r="S5" s="28"/>
      <c r="T5" s="28"/>
      <c r="U5" s="28">
        <f>G5*M5*N5*O5*P5*K5</f>
        <v>6507013.2792888908</v>
      </c>
      <c r="V5" s="28">
        <f>G5*L5*M5*N5*O5*P5*Q5</f>
        <v>20301881.431381341</v>
      </c>
      <c r="W5" s="28">
        <f>R5+U5+V5</f>
        <v>32371116.932892457</v>
      </c>
    </row>
    <row r="6" spans="1:23" s="8" customFormat="1" ht="18" customHeight="1" x14ac:dyDescent="0.2">
      <c r="A6" s="10"/>
      <c r="B6" s="3" t="s">
        <v>14</v>
      </c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5"/>
      <c r="O6" s="7"/>
      <c r="P6" s="7"/>
      <c r="Q6" s="7"/>
      <c r="R6" s="27">
        <f>R5</f>
        <v>5562222.2222222229</v>
      </c>
      <c r="S6" s="27">
        <f>S5</f>
        <v>0</v>
      </c>
      <c r="T6" s="27">
        <f t="shared" ref="T6:W6" si="0">T5</f>
        <v>0</v>
      </c>
      <c r="U6" s="27">
        <f t="shared" si="0"/>
        <v>6507013.2792888908</v>
      </c>
      <c r="V6" s="27">
        <f t="shared" si="0"/>
        <v>20301881.431381341</v>
      </c>
      <c r="W6" s="27">
        <f t="shared" si="0"/>
        <v>32371116.932892457</v>
      </c>
    </row>
    <row r="7" spans="1:23" x14ac:dyDescent="0.25">
      <c r="A7" s="11"/>
      <c r="B7" s="11" t="s">
        <v>15</v>
      </c>
      <c r="C7" s="1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27">
        <f>R6*1.2</f>
        <v>6674666.666666667</v>
      </c>
      <c r="S7" s="27">
        <f t="shared" ref="S7:W7" si="1">S6*1.2</f>
        <v>0</v>
      </c>
      <c r="T7" s="27">
        <f t="shared" si="1"/>
        <v>0</v>
      </c>
      <c r="U7" s="27">
        <f t="shared" si="1"/>
        <v>7808415.9351466689</v>
      </c>
      <c r="V7" s="27">
        <f t="shared" si="1"/>
        <v>24362257.717657607</v>
      </c>
      <c r="W7" s="27">
        <f t="shared" si="1"/>
        <v>38845340.319470949</v>
      </c>
    </row>
    <row r="8" spans="1:23" x14ac:dyDescent="0.25"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x14ac:dyDescent="0.25"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x14ac:dyDescent="0.25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>
        <v>5562222.2222222202</v>
      </c>
      <c r="S10" s="9">
        <v>0</v>
      </c>
      <c r="T10" s="9">
        <v>0</v>
      </c>
      <c r="U10" s="9">
        <v>6507013.2792888898</v>
      </c>
      <c r="V10" s="9">
        <v>20301881.4313813</v>
      </c>
      <c r="W10" s="9">
        <v>32371116.932892457</v>
      </c>
    </row>
    <row r="11" spans="1:23" x14ac:dyDescent="0.25"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x14ac:dyDescent="0.25"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x14ac:dyDescent="0.25"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x14ac:dyDescent="0.25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x14ac:dyDescent="0.25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1:23" x14ac:dyDescent="0.25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4:23" x14ac:dyDescent="0.25"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4:23" x14ac:dyDescent="0.25"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4:23" x14ac:dyDescent="0.25"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</sheetData>
  <mergeCells count="9">
    <mergeCell ref="A1:W1"/>
    <mergeCell ref="B3:B4"/>
    <mergeCell ref="A3:A4"/>
    <mergeCell ref="C3:C4"/>
    <mergeCell ref="M3:Q3"/>
    <mergeCell ref="D3:F3"/>
    <mergeCell ref="G3:G4"/>
    <mergeCell ref="H3:L3"/>
    <mergeCell ref="R3:W3"/>
  </mergeCells>
  <pageMargins left="0.31496062992125984" right="0.31496062992125984" top="0.15748031496062992" bottom="0.15748031496062992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2022-02-25T08:10:36Z</cp:lastPrinted>
  <dcterms:created xsi:type="dcterms:W3CDTF">2022-02-22T02:24:35Z</dcterms:created>
  <dcterms:modified xsi:type="dcterms:W3CDTF">2022-02-26T03:42:37Z</dcterms:modified>
</cp:coreProperties>
</file>