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003" sheetId="15" r:id="rId1"/>
  </sheets>
  <calcPr calcId="145621"/>
</workbook>
</file>

<file path=xl/calcChain.xml><?xml version="1.0" encoding="utf-8"?>
<calcChain xmlns="http://schemas.openxmlformats.org/spreadsheetml/2006/main">
  <c r="G44" i="15" l="1"/>
  <c r="G45" i="15" s="1"/>
  <c r="G46" i="15" s="1"/>
  <c r="G47" i="15" s="1"/>
  <c r="G48" i="15" s="1"/>
  <c r="G49" i="15" s="1"/>
  <c r="G43" i="15"/>
  <c r="G42" i="15"/>
  <c r="G31" i="15" l="1"/>
  <c r="G32" i="15" s="1"/>
  <c r="G33" i="15" s="1"/>
  <c r="G34" i="15" s="1"/>
  <c r="G35" i="15" s="1"/>
  <c r="G36" i="15" s="1"/>
  <c r="G30" i="15"/>
  <c r="M17" i="15"/>
  <c r="O17" i="15" s="1"/>
  <c r="M16" i="15"/>
  <c r="O16" i="15" s="1"/>
  <c r="M15" i="15"/>
  <c r="O15" i="15" s="1"/>
  <c r="M14" i="15"/>
  <c r="O14" i="15" s="1"/>
  <c r="P12" i="15"/>
  <c r="M9" i="15"/>
  <c r="O9" i="15" s="1"/>
  <c r="O10" i="15" s="1"/>
  <c r="O11" i="15" l="1"/>
  <c r="O12" i="15"/>
  <c r="O18" i="15"/>
  <c r="O20" i="15" l="1"/>
  <c r="O19" i="15"/>
  <c r="O21" i="15" l="1"/>
  <c r="O22" i="15" s="1"/>
</calcChain>
</file>

<file path=xl/sharedStrings.xml><?xml version="1.0" encoding="utf-8"?>
<sst xmlns="http://schemas.openxmlformats.org/spreadsheetml/2006/main" count="71" uniqueCount="61">
  <si>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</si>
  <si>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</si>
  <si>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</si>
  <si>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</si>
  <si>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</si>
  <si>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</si>
  <si>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</si>
  <si>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</si>
  <si>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</si>
  <si>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</si>
  <si>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</si>
  <si>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</si>
  <si>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</si>
  <si>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</si>
  <si>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</si>
  <si>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</si>
  <si>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</si>
  <si>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</si>
  <si>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</si>
  <si>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</si>
  <si>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</si>
  <si>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</si>
  <si>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</si>
  <si>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</si>
  <si>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</si>
  <si>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</si>
  <si>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</si>
  <si>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</si>
  <si>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</si>
  <si>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</si>
  <si>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</si>
  <si>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</si>
  <si>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Ведомость объемов работ на строительство ВЛ</t>
  </si>
  <si>
    <t>км</t>
  </si>
  <si>
    <t>Строительно-монтажные работы без опор и провода</t>
  </si>
  <si>
    <t>Л1-01-1</t>
  </si>
  <si>
    <t>стр.88</t>
  </si>
  <si>
    <t>стр.94</t>
  </si>
  <si>
    <t>Итого:</t>
  </si>
  <si>
    <t>1,068</t>
  </si>
  <si>
    <t>1,062</t>
  </si>
  <si>
    <t>1,051</t>
  </si>
  <si>
    <t>1,048</t>
  </si>
  <si>
    <t>Итого с НДС:</t>
  </si>
  <si>
    <t>установка опор</t>
  </si>
  <si>
    <t>Л3-01-1</t>
  </si>
  <si>
    <t>стр.90</t>
  </si>
  <si>
    <t>Индекс-дефлятор 2023г. к 2018г. (1,068х1,062х1,051*1,048*1,047=1,308) (Прогноз социально-экономического развития РФ на период до 2036 года от 26.09.20 Министерство экономического развития РФ)</t>
  </si>
  <si>
    <t>Провод самонесущий изолированный СИП-2    3х70+1х70-0,6/1,0</t>
  </si>
  <si>
    <t>Провод самонесущий изолированный СИП-4 2х16</t>
  </si>
  <si>
    <t>Л7-35-2</t>
  </si>
  <si>
    <t>Л7-33-2</t>
  </si>
  <si>
    <t>на   модернизацию ВЛИ-0,4кВ от ТП ОР-16-5 ф.2 СНТ "Кедр"  (замена опор и провода на СИП)</t>
  </si>
  <si>
    <t>2,13 км</t>
  </si>
  <si>
    <t>М_003</t>
  </si>
  <si>
    <t>2023</t>
  </si>
  <si>
    <t>2024</t>
  </si>
  <si>
    <t>2025</t>
  </si>
  <si>
    <t>2026</t>
  </si>
  <si>
    <t>2027</t>
  </si>
  <si>
    <t>Модернизация линий электропередачи 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</si>
</sst>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Protection="0">
      <alignment horizontal="right" indent="1"/>
    </xf>
  </cellStyleXfs>
  <cellXfs count="82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164" fontId="1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/>
    </xf>
    <xf numFmtId="0" fontId="7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1" fillId="0" borderId="6" xfId="0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3" fillId="0" borderId="1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workbookViewId="0">
      <pane ySplit="12" topLeftCell="A13" activePane="bottomLeft" state="frozen"/>
      <selection pane="bottomLeft" activeCell="J3" sqref="J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7.425781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85546875" style="4" customWidth="1"/>
    <col min="9" max="9" width="15.85546875" style="3" customWidth="1"/>
    <col min="10" max="10" width="12.85546875" style="35" customWidth="1"/>
    <col min="11" max="11" width="10.140625" style="35" customWidth="1"/>
    <col min="12" max="12" width="9.85546875" style="35" customWidth="1"/>
    <col min="13" max="13" width="13.5703125" style="35" customWidth="1"/>
    <col min="14" max="14" width="31" style="35" customWidth="1"/>
    <col min="15" max="15" width="19.140625" style="35" customWidth="1"/>
    <col min="16" max="16" width="5.85546875" style="2" customWidth="1"/>
    <col min="17" max="17" width="13.5703125" style="3" customWidth="1"/>
    <col min="18" max="16384" width="9.140625" style="4"/>
  </cols>
  <sheetData>
    <row r="1" spans="1:17" ht="56.25" customHeight="1" x14ac:dyDescent="0.25">
      <c r="A1" s="1"/>
      <c r="B1" s="74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7" ht="9" customHeight="1" x14ac:dyDescent="0.25">
      <c r="A2" s="1"/>
      <c r="B2" s="47"/>
      <c r="C2" s="48"/>
      <c r="D2" s="52"/>
      <c r="E2" s="52"/>
      <c r="F2" s="52"/>
      <c r="G2" s="52"/>
      <c r="H2" s="52"/>
      <c r="I2" s="56"/>
      <c r="J2" s="52"/>
      <c r="K2" s="52"/>
      <c r="L2" s="48"/>
      <c r="M2" s="48"/>
      <c r="N2" s="48"/>
      <c r="O2" s="48"/>
    </row>
    <row r="3" spans="1:17" x14ac:dyDescent="0.25">
      <c r="A3" s="4"/>
      <c r="B3" s="51"/>
      <c r="C3" s="51"/>
      <c r="D3" s="53"/>
      <c r="E3" s="54"/>
      <c r="F3" s="54"/>
      <c r="G3" s="54"/>
      <c r="H3" s="54"/>
      <c r="I3" s="57"/>
      <c r="J3" s="6"/>
      <c r="K3" s="6"/>
      <c r="L3" s="6"/>
      <c r="M3" s="6"/>
      <c r="N3" s="6"/>
      <c r="O3" s="7" t="s">
        <v>1</v>
      </c>
    </row>
    <row r="4" spans="1:17" ht="11.25" customHeight="1" x14ac:dyDescent="0.25">
      <c r="B4" s="51"/>
      <c r="C4" s="51"/>
      <c r="D4" s="53"/>
      <c r="E4" s="54"/>
      <c r="F4" s="54"/>
      <c r="G4" s="54"/>
      <c r="H4" s="54"/>
      <c r="I4" s="55"/>
      <c r="J4" s="6"/>
      <c r="K4" s="6"/>
      <c r="L4" s="6"/>
      <c r="M4" s="6"/>
      <c r="N4" s="6"/>
      <c r="O4" s="7"/>
    </row>
    <row r="5" spans="1:17" s="7" customFormat="1" x14ac:dyDescent="0.25">
      <c r="A5" s="76" t="s">
        <v>2</v>
      </c>
      <c r="B5" s="76" t="s">
        <v>3</v>
      </c>
      <c r="C5" s="76" t="s">
        <v>4</v>
      </c>
      <c r="D5" s="76" t="s">
        <v>5</v>
      </c>
      <c r="E5" s="78" t="s">
        <v>6</v>
      </c>
      <c r="F5" s="79"/>
      <c r="G5" s="78" t="s">
        <v>7</v>
      </c>
      <c r="H5" s="78" t="s">
        <v>8</v>
      </c>
      <c r="I5" s="78" t="s">
        <v>9</v>
      </c>
      <c r="J5" s="81" t="s">
        <v>10</v>
      </c>
      <c r="K5" s="81" t="s">
        <v>11</v>
      </c>
      <c r="L5" s="81" t="s">
        <v>12</v>
      </c>
      <c r="M5" s="81" t="s">
        <v>13</v>
      </c>
      <c r="N5" s="81" t="s">
        <v>14</v>
      </c>
      <c r="O5" s="81" t="s">
        <v>15</v>
      </c>
      <c r="P5" s="8"/>
    </row>
    <row r="6" spans="1:17" s="7" customFormat="1" ht="85.5" customHeight="1" x14ac:dyDescent="0.25">
      <c r="A6" s="77"/>
      <c r="B6" s="77"/>
      <c r="C6" s="77"/>
      <c r="D6" s="77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"/>
    </row>
    <row r="7" spans="1:17" s="13" customFormat="1" ht="16.5" thickBot="1" x14ac:dyDescent="0.3">
      <c r="A7" s="9" t="s">
        <v>16</v>
      </c>
      <c r="B7" s="9" t="s">
        <v>17</v>
      </c>
      <c r="C7" s="9" t="s">
        <v>18</v>
      </c>
      <c r="D7" s="10">
        <v>4</v>
      </c>
      <c r="E7" s="11">
        <v>5</v>
      </c>
      <c r="F7" s="10">
        <v>6</v>
      </c>
      <c r="G7" s="11">
        <v>5</v>
      </c>
      <c r="H7" s="11">
        <v>6</v>
      </c>
      <c r="I7" s="11">
        <v>7</v>
      </c>
      <c r="J7" s="10">
        <v>8</v>
      </c>
      <c r="K7" s="11">
        <v>9</v>
      </c>
      <c r="L7" s="10">
        <v>10</v>
      </c>
      <c r="M7" s="11">
        <v>11</v>
      </c>
      <c r="N7" s="11">
        <v>12</v>
      </c>
      <c r="O7" s="11">
        <v>13</v>
      </c>
      <c r="P7" s="12"/>
    </row>
    <row r="8" spans="1:17" s="17" customFormat="1" hidden="1" x14ac:dyDescent="0.25">
      <c r="A8" s="14"/>
      <c r="B8" s="73" t="s">
        <v>19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15"/>
      <c r="P8" s="16"/>
      <c r="Q8" s="3"/>
    </row>
    <row r="9" spans="1:17" s="17" customFormat="1" ht="31.5" hidden="1" x14ac:dyDescent="0.25">
      <c r="A9" s="14" t="s">
        <v>20</v>
      </c>
      <c r="B9" s="37" t="s">
        <v>21</v>
      </c>
      <c r="C9" s="14" t="s">
        <v>22</v>
      </c>
      <c r="D9" s="14" t="s">
        <v>23</v>
      </c>
      <c r="E9" s="66" t="s">
        <v>24</v>
      </c>
      <c r="F9" s="66"/>
      <c r="G9" s="46" t="s">
        <v>25</v>
      </c>
      <c r="H9" s="18" t="s">
        <v>26</v>
      </c>
      <c r="I9" s="19" t="s">
        <v>27</v>
      </c>
      <c r="J9" s="15">
        <v>2944</v>
      </c>
      <c r="K9" s="15">
        <v>1</v>
      </c>
      <c r="L9" s="15" t="s">
        <v>28</v>
      </c>
      <c r="M9" s="15">
        <f t="shared" ref="M9" si="0">J9*K9</f>
        <v>2944</v>
      </c>
      <c r="N9" s="15">
        <v>1.03</v>
      </c>
      <c r="O9" s="20">
        <f>M9*N9</f>
        <v>3032.32</v>
      </c>
      <c r="P9" s="16"/>
      <c r="Q9" s="3"/>
    </row>
    <row r="10" spans="1:17" s="17" customFormat="1" hidden="1" x14ac:dyDescent="0.25">
      <c r="A10" s="21"/>
      <c r="B10" s="62" t="s">
        <v>29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20">
        <f>O9*1.191</f>
        <v>3611.4931200000005</v>
      </c>
      <c r="P10" s="16"/>
      <c r="Q10" s="3"/>
    </row>
    <row r="11" spans="1:17" s="17" customFormat="1" hidden="1" x14ac:dyDescent="0.25">
      <c r="A11" s="21"/>
      <c r="B11" s="62" t="s">
        <v>30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20">
        <f>O10*0.2</f>
        <v>722.29862400000013</v>
      </c>
      <c r="P11" s="16"/>
      <c r="Q11" s="3"/>
    </row>
    <row r="12" spans="1:17" ht="16.5" hidden="1" thickBot="1" x14ac:dyDescent="0.3">
      <c r="A12" s="22"/>
      <c r="B12" s="67" t="s">
        <v>31</v>
      </c>
      <c r="C12" s="67"/>
      <c r="D12" s="67"/>
      <c r="E12" s="67"/>
      <c r="F12" s="67"/>
      <c r="G12" s="67"/>
      <c r="H12" s="68"/>
      <c r="I12" s="68"/>
      <c r="J12" s="68"/>
      <c r="K12" s="68"/>
      <c r="L12" s="68"/>
      <c r="M12" s="68"/>
      <c r="N12" s="68"/>
      <c r="O12" s="23">
        <f>O10+O11</f>
        <v>4333.791744000001</v>
      </c>
      <c r="P12" s="24">
        <f>4050901.2</f>
        <v>4050901.2</v>
      </c>
    </row>
    <row r="13" spans="1:17" x14ac:dyDescent="0.25">
      <c r="A13" s="25"/>
      <c r="B13" s="14"/>
      <c r="C13" s="14"/>
      <c r="D13" s="14"/>
      <c r="E13" s="36"/>
      <c r="F13" s="36"/>
      <c r="G13" s="36"/>
      <c r="H13" s="26"/>
      <c r="I13" s="27"/>
      <c r="J13" s="28"/>
      <c r="K13" s="28"/>
      <c r="L13" s="28"/>
      <c r="M13" s="28"/>
      <c r="N13" s="28"/>
      <c r="O13" s="29"/>
    </row>
    <row r="14" spans="1:17" s="32" customFormat="1" ht="47.25" x14ac:dyDescent="0.25">
      <c r="A14" s="69" t="s">
        <v>54</v>
      </c>
      <c r="B14" s="71" t="s">
        <v>60</v>
      </c>
      <c r="C14" s="72" t="s">
        <v>53</v>
      </c>
      <c r="D14" s="71">
        <v>2023</v>
      </c>
      <c r="E14" s="30"/>
      <c r="F14" s="30"/>
      <c r="G14" s="71" t="s">
        <v>32</v>
      </c>
      <c r="H14" s="39" t="s">
        <v>34</v>
      </c>
      <c r="I14" s="39" t="s">
        <v>35</v>
      </c>
      <c r="J14" s="39">
        <v>499</v>
      </c>
      <c r="K14" s="15">
        <v>2.13</v>
      </c>
      <c r="L14" s="38" t="s">
        <v>33</v>
      </c>
      <c r="M14" s="40">
        <f>J14*K14</f>
        <v>1062.8699999999999</v>
      </c>
      <c r="N14" s="38">
        <v>1.68</v>
      </c>
      <c r="O14" s="41">
        <f>M14*N14</f>
        <v>1785.6215999999997</v>
      </c>
      <c r="Q14" s="33" t="s">
        <v>36</v>
      </c>
    </row>
    <row r="15" spans="1:17" s="32" customFormat="1" ht="25.5" customHeight="1" x14ac:dyDescent="0.25">
      <c r="A15" s="70"/>
      <c r="B15" s="71"/>
      <c r="C15" s="72"/>
      <c r="D15" s="71"/>
      <c r="E15" s="30"/>
      <c r="F15" s="30"/>
      <c r="G15" s="71"/>
      <c r="H15" s="49" t="s">
        <v>44</v>
      </c>
      <c r="I15" s="49" t="s">
        <v>45</v>
      </c>
      <c r="J15" s="49">
        <v>517</v>
      </c>
      <c r="K15" s="15">
        <v>2.13</v>
      </c>
      <c r="L15" s="15" t="s">
        <v>33</v>
      </c>
      <c r="M15" s="31">
        <f>J15*K15</f>
        <v>1101.21</v>
      </c>
      <c r="N15" s="38">
        <v>1.68</v>
      </c>
      <c r="O15" s="20">
        <f>M15*N15</f>
        <v>1850.0328</v>
      </c>
      <c r="Q15" s="33" t="s">
        <v>46</v>
      </c>
    </row>
    <row r="16" spans="1:17" s="32" customFormat="1" ht="51" customHeight="1" x14ac:dyDescent="0.25">
      <c r="A16" s="70"/>
      <c r="B16" s="71"/>
      <c r="C16" s="72"/>
      <c r="D16" s="71"/>
      <c r="E16" s="30"/>
      <c r="F16" s="30"/>
      <c r="G16" s="71"/>
      <c r="H16" s="49" t="s">
        <v>48</v>
      </c>
      <c r="I16" s="49" t="s">
        <v>50</v>
      </c>
      <c r="J16" s="15">
        <v>193</v>
      </c>
      <c r="K16" s="15">
        <v>1.63</v>
      </c>
      <c r="L16" s="15" t="s">
        <v>33</v>
      </c>
      <c r="M16" s="31">
        <f t="shared" ref="M16:M17" si="1">J16*K16</f>
        <v>314.58999999999997</v>
      </c>
      <c r="N16" s="15">
        <v>1.04</v>
      </c>
      <c r="O16" s="20">
        <f t="shared" ref="O16:O17" si="2">M16*N16</f>
        <v>327.17359999999996</v>
      </c>
      <c r="Q16" s="33" t="s">
        <v>37</v>
      </c>
    </row>
    <row r="17" spans="1:18" s="32" customFormat="1" ht="46.5" customHeight="1" x14ac:dyDescent="0.25">
      <c r="A17" s="70"/>
      <c r="B17" s="71"/>
      <c r="C17" s="72"/>
      <c r="D17" s="71"/>
      <c r="E17" s="30"/>
      <c r="F17" s="30"/>
      <c r="G17" s="71"/>
      <c r="H17" s="49" t="s">
        <v>49</v>
      </c>
      <c r="I17" s="49" t="s">
        <v>51</v>
      </c>
      <c r="J17" s="15">
        <v>166</v>
      </c>
      <c r="K17" s="15">
        <v>0.5</v>
      </c>
      <c r="L17" s="15" t="s">
        <v>33</v>
      </c>
      <c r="M17" s="31">
        <f t="shared" si="1"/>
        <v>83</v>
      </c>
      <c r="N17" s="15">
        <v>1.04</v>
      </c>
      <c r="O17" s="20">
        <f t="shared" si="2"/>
        <v>86.320000000000007</v>
      </c>
      <c r="Q17" s="33"/>
    </row>
    <row r="18" spans="1:18" s="32" customFormat="1" ht="18.75" x14ac:dyDescent="0.25">
      <c r="A18" s="37"/>
      <c r="B18" s="59" t="s">
        <v>38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1"/>
      <c r="O18" s="20">
        <f>SUM(O14:O17)</f>
        <v>4049.1479999999997</v>
      </c>
      <c r="Q18" s="42"/>
    </row>
    <row r="19" spans="1:18" s="32" customFormat="1" ht="18.75" x14ac:dyDescent="0.25">
      <c r="A19" s="37"/>
      <c r="B19" s="59" t="s">
        <v>43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1"/>
      <c r="O19" s="20">
        <f>O18*1.2</f>
        <v>4858.9775999999993</v>
      </c>
      <c r="Q19" s="42"/>
    </row>
    <row r="20" spans="1:18" s="17" customFormat="1" ht="31.5" customHeight="1" x14ac:dyDescent="0.25">
      <c r="A20" s="21"/>
      <c r="B20" s="62" t="s">
        <v>47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20">
        <f>O18*1.308</f>
        <v>5296.2855840000002</v>
      </c>
      <c r="P20" s="16"/>
      <c r="Q20" s="50">
        <v>2627379.7999999998</v>
      </c>
    </row>
    <row r="21" spans="1:18" s="17" customFormat="1" ht="18" hidden="1" customHeight="1" x14ac:dyDescent="0.25">
      <c r="A21" s="21"/>
      <c r="B21" s="62" t="s">
        <v>30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20">
        <f>O20*0.2</f>
        <v>1059.2571168000002</v>
      </c>
      <c r="P21" s="16"/>
    </row>
    <row r="22" spans="1:18" hidden="1" x14ac:dyDescent="0.25">
      <c r="A22" s="21"/>
      <c r="B22" s="63" t="s">
        <v>31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5"/>
      <c r="O22" s="34">
        <f>O20+O21</f>
        <v>6355.5427008000006</v>
      </c>
      <c r="P22" s="24"/>
      <c r="R22" s="17"/>
    </row>
    <row r="23" spans="1:18" x14ac:dyDescent="0.25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5"/>
      <c r="P23" s="24"/>
      <c r="R23" s="17"/>
    </row>
    <row r="24" spans="1:18" x14ac:dyDescent="0.2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5"/>
      <c r="P24" s="24"/>
      <c r="R24" s="17"/>
    </row>
    <row r="25" spans="1:18" x14ac:dyDescent="0.25">
      <c r="A25" s="43"/>
      <c r="B25" s="58" t="s">
        <v>52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5"/>
      <c r="P25" s="24"/>
      <c r="R25" s="17"/>
    </row>
    <row r="26" spans="1:18" x14ac:dyDescent="0.25">
      <c r="A26" s="43"/>
      <c r="B26" s="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5"/>
      <c r="P26" s="24"/>
      <c r="R26" s="17"/>
    </row>
    <row r="27" spans="1:18" x14ac:dyDescent="0.25">
      <c r="A27" s="43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  <c r="P27" s="24"/>
      <c r="R27" s="17"/>
    </row>
    <row r="28" spans="1:18" x14ac:dyDescent="0.25">
      <c r="A28" s="43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5"/>
      <c r="P28" s="24"/>
      <c r="R28" s="17"/>
    </row>
    <row r="29" spans="1:18" x14ac:dyDescent="0.25">
      <c r="A29" s="43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5"/>
      <c r="P29" s="24"/>
      <c r="R29" s="17"/>
    </row>
    <row r="30" spans="1:18" x14ac:dyDescent="0.25">
      <c r="D30" s="35" t="s">
        <v>39</v>
      </c>
      <c r="G30" s="35">
        <f>D30*D31*D32</f>
        <v>1.192061016</v>
      </c>
      <c r="H30" s="32"/>
    </row>
    <row r="31" spans="1:18" x14ac:dyDescent="0.25">
      <c r="D31" s="35" t="s">
        <v>40</v>
      </c>
      <c r="G31" s="35">
        <f>D30*D31*D32*D33</f>
        <v>1.2492799447680001</v>
      </c>
      <c r="H31" s="17">
        <v>2022</v>
      </c>
    </row>
    <row r="32" spans="1:18" x14ac:dyDescent="0.25">
      <c r="D32" s="35" t="s">
        <v>41</v>
      </c>
      <c r="G32" s="35">
        <f>G31*D34</f>
        <v>1.3079961021720961</v>
      </c>
      <c r="H32" s="17">
        <v>2023</v>
      </c>
      <c r="I32" s="4"/>
      <c r="J32" s="4"/>
      <c r="K32" s="4"/>
    </row>
    <row r="33" spans="3:11" x14ac:dyDescent="0.25">
      <c r="C33" s="5" t="s">
        <v>23</v>
      </c>
      <c r="D33" s="35" t="s">
        <v>42</v>
      </c>
      <c r="G33" s="35">
        <f>G32*D35</f>
        <v>1.3694719189741844</v>
      </c>
      <c r="H33" s="17">
        <v>2024</v>
      </c>
      <c r="I33" s="4"/>
      <c r="J33" s="4"/>
      <c r="K33" s="4"/>
    </row>
    <row r="34" spans="3:11" x14ac:dyDescent="0.25">
      <c r="C34" s="5" t="s">
        <v>55</v>
      </c>
      <c r="D34" s="35">
        <v>1.0469999999999999</v>
      </c>
      <c r="G34" s="35">
        <f>G33*D36</f>
        <v>1.433837099165971</v>
      </c>
      <c r="H34" s="17">
        <v>2025</v>
      </c>
      <c r="I34" s="4"/>
      <c r="J34" s="4"/>
      <c r="K34" s="4"/>
    </row>
    <row r="35" spans="3:11" x14ac:dyDescent="0.25">
      <c r="C35" s="5" t="s">
        <v>56</v>
      </c>
      <c r="D35" s="35">
        <v>1.0469999999999999</v>
      </c>
      <c r="G35" s="35">
        <f>G34*D37</f>
        <v>1.5012274428267716</v>
      </c>
      <c r="H35" s="17">
        <v>2026</v>
      </c>
      <c r="I35" s="4"/>
      <c r="J35" s="4"/>
      <c r="K35" s="4"/>
    </row>
    <row r="36" spans="3:11" x14ac:dyDescent="0.25">
      <c r="C36" s="5" t="s">
        <v>57</v>
      </c>
      <c r="D36" s="35">
        <v>1.0469999999999999</v>
      </c>
      <c r="G36" s="35">
        <f>G35*D38</f>
        <v>1.5717851326396297</v>
      </c>
      <c r="H36" s="17">
        <v>2027</v>
      </c>
      <c r="I36" s="4"/>
      <c r="J36" s="4"/>
      <c r="K36" s="4"/>
    </row>
    <row r="37" spans="3:11" x14ac:dyDescent="0.25">
      <c r="C37" s="5" t="s">
        <v>58</v>
      </c>
      <c r="D37" s="35">
        <v>1.0469999999999999</v>
      </c>
      <c r="G37" s="35"/>
      <c r="H37" s="17"/>
      <c r="I37" s="4"/>
    </row>
    <row r="38" spans="3:11" x14ac:dyDescent="0.25">
      <c r="C38" s="5" t="s">
        <v>59</v>
      </c>
      <c r="D38" s="35">
        <v>1.0469999999999999</v>
      </c>
      <c r="G38" s="35"/>
      <c r="I38" s="4"/>
    </row>
    <row r="39" spans="3:11" x14ac:dyDescent="0.25">
      <c r="G39" s="35"/>
    </row>
    <row r="40" spans="3:11" x14ac:dyDescent="0.25">
      <c r="G40" s="35"/>
    </row>
    <row r="41" spans="3:11" x14ac:dyDescent="0.25">
      <c r="D41" s="35" t="s">
        <v>39</v>
      </c>
      <c r="G41" s="35"/>
      <c r="H41" s="17">
        <v>2019</v>
      </c>
    </row>
    <row r="42" spans="3:11" x14ac:dyDescent="0.25">
      <c r="D42" s="35" t="s">
        <v>40</v>
      </c>
      <c r="G42" s="35">
        <f>D41*D42</f>
        <v>1.1342160000000001</v>
      </c>
      <c r="H42" s="17">
        <v>2020</v>
      </c>
    </row>
    <row r="43" spans="3:11" x14ac:dyDescent="0.25">
      <c r="D43" s="35" t="s">
        <v>41</v>
      </c>
      <c r="G43" s="35">
        <f t="shared" ref="G43:G49" si="3">G42*D43</f>
        <v>1.192061016</v>
      </c>
      <c r="H43" s="17">
        <v>2021</v>
      </c>
    </row>
    <row r="44" spans="3:11" x14ac:dyDescent="0.25">
      <c r="D44" s="35" t="s">
        <v>42</v>
      </c>
      <c r="G44" s="35">
        <f t="shared" si="3"/>
        <v>1.2492799447680001</v>
      </c>
      <c r="H44" s="17">
        <v>2022</v>
      </c>
    </row>
    <row r="45" spans="3:11" x14ac:dyDescent="0.25">
      <c r="D45" s="35">
        <v>1.0469999999999999</v>
      </c>
      <c r="G45" s="35">
        <f t="shared" si="3"/>
        <v>1.3079961021720961</v>
      </c>
      <c r="H45" s="17">
        <v>2023</v>
      </c>
    </row>
    <row r="46" spans="3:11" x14ac:dyDescent="0.25">
      <c r="D46" s="35">
        <v>1.0469999999999999</v>
      </c>
      <c r="G46" s="35">
        <f t="shared" si="3"/>
        <v>1.3694719189741844</v>
      </c>
      <c r="H46" s="17">
        <v>2024</v>
      </c>
    </row>
    <row r="47" spans="3:11" x14ac:dyDescent="0.25">
      <c r="D47" s="35">
        <v>1.0469999999999999</v>
      </c>
      <c r="G47" s="35">
        <f t="shared" si="3"/>
        <v>1.433837099165971</v>
      </c>
      <c r="H47" s="17">
        <v>2025</v>
      </c>
    </row>
    <row r="48" spans="3:11" x14ac:dyDescent="0.25">
      <c r="D48" s="35">
        <v>1.0469999999999999</v>
      </c>
      <c r="G48" s="35">
        <f t="shared" si="3"/>
        <v>1.5012274428267716</v>
      </c>
      <c r="H48" s="17">
        <v>2026</v>
      </c>
    </row>
    <row r="49" spans="2:8" x14ac:dyDescent="0.25">
      <c r="D49" s="35">
        <v>1.0469999999999999</v>
      </c>
      <c r="G49" s="35">
        <f t="shared" si="3"/>
        <v>1.5717851326396297</v>
      </c>
      <c r="H49" s="17">
        <v>2027</v>
      </c>
    </row>
    <row r="54" spans="2:8" x14ac:dyDescent="0.25">
      <c r="B54" s="4"/>
    </row>
  </sheetData>
  <mergeCells count="30">
    <mergeCell ref="B8:N8"/>
    <mergeCell ref="B1:O1"/>
    <mergeCell ref="A5:A6"/>
    <mergeCell ref="B5:B6"/>
    <mergeCell ref="C5:C6"/>
    <mergeCell ref="D5:D6"/>
    <mergeCell ref="E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E9:F9"/>
    <mergeCell ref="B10:N10"/>
    <mergeCell ref="B11:N11"/>
    <mergeCell ref="B12:N12"/>
    <mergeCell ref="A14:A17"/>
    <mergeCell ref="B14:B17"/>
    <mergeCell ref="C14:C17"/>
    <mergeCell ref="D14:D17"/>
    <mergeCell ref="G14:G17"/>
    <mergeCell ref="B18:N18"/>
    <mergeCell ref="B19:N19"/>
    <mergeCell ref="B20:N20"/>
    <mergeCell ref="B21:N21"/>
    <mergeCell ref="B22:N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М_003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2022-03-24T07:14:29Z</dcterms:modified>
</cp:coreProperties>
</file>